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.au.dk\Users\au219996\Documents\RNA RCA paper\full-submission\data for supplementary figures\"/>
    </mc:Choice>
  </mc:AlternateContent>
  <bookViews>
    <workbookView xWindow="1320" yWindow="1884" windowWidth="29460" windowHeight="19320"/>
  </bookViews>
  <sheets>
    <sheet name="Sheet 1" sheetId="1" r:id="rId1"/>
    <sheet name="Sheet 1 (2)" sheetId="2" r:id="rId2"/>
    <sheet name="Sheet2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3" l="1"/>
  <c r="G13" i="3"/>
  <c r="C47" i="2"/>
  <c r="AX75" i="2" l="1"/>
  <c r="X76" i="2"/>
  <c r="Y76" i="2"/>
  <c r="AY76" i="2" s="1"/>
  <c r="Z76" i="2"/>
  <c r="X77" i="2"/>
  <c r="Y77" i="2"/>
  <c r="Z77" i="2"/>
  <c r="W78" i="2"/>
  <c r="X78" i="2"/>
  <c r="Y78" i="2"/>
  <c r="Z78" i="2"/>
  <c r="W79" i="2"/>
  <c r="X79" i="2"/>
  <c r="Y79" i="2"/>
  <c r="Z79" i="2"/>
  <c r="W80" i="2"/>
  <c r="X80" i="2"/>
  <c r="Y80" i="2"/>
  <c r="Z80" i="2"/>
  <c r="W81" i="2"/>
  <c r="X81" i="2"/>
  <c r="Y81" i="2"/>
  <c r="Z81" i="2"/>
  <c r="W82" i="2"/>
  <c r="X82" i="2"/>
  <c r="Y82" i="2"/>
  <c r="Z82" i="2"/>
  <c r="W83" i="2"/>
  <c r="X83" i="2"/>
  <c r="Y83" i="2"/>
  <c r="Z83" i="2"/>
  <c r="W84" i="2"/>
  <c r="X84" i="2"/>
  <c r="Y84" i="2"/>
  <c r="Z84" i="2"/>
  <c r="W85" i="2"/>
  <c r="X85" i="2"/>
  <c r="Y85" i="2"/>
  <c r="Z85" i="2"/>
  <c r="W86" i="2"/>
  <c r="X86" i="2"/>
  <c r="Y86" i="2"/>
  <c r="Z86" i="2"/>
  <c r="W87" i="2"/>
  <c r="X87" i="2"/>
  <c r="Y87" i="2"/>
  <c r="Z87" i="2"/>
  <c r="W88" i="2"/>
  <c r="X88" i="2"/>
  <c r="Y88" i="2"/>
  <c r="Z88" i="2"/>
  <c r="W89" i="2"/>
  <c r="X89" i="2"/>
  <c r="Y89" i="2"/>
  <c r="Z89" i="2"/>
  <c r="W90" i="2"/>
  <c r="X90" i="2"/>
  <c r="Y90" i="2"/>
  <c r="Z90" i="2"/>
  <c r="W91" i="2"/>
  <c r="X91" i="2"/>
  <c r="Y91" i="2"/>
  <c r="Z91" i="2"/>
  <c r="AW79" i="2"/>
  <c r="BB79" i="2" s="1"/>
  <c r="AW80" i="2"/>
  <c r="AW87" i="2"/>
  <c r="BB87" i="2" s="1"/>
  <c r="AW88" i="2"/>
  <c r="Z92" i="2"/>
  <c r="AZ76" i="2" s="1"/>
  <c r="Y92" i="2"/>
  <c r="X92" i="2"/>
  <c r="W92" i="2"/>
  <c r="F13" i="3"/>
  <c r="L31" i="3"/>
  <c r="M31" i="3"/>
  <c r="N31" i="3"/>
  <c r="O31" i="3"/>
  <c r="N77" i="2"/>
  <c r="AI106" i="2"/>
  <c r="E12" i="3"/>
  <c r="F12" i="3"/>
  <c r="G12" i="3"/>
  <c r="H12" i="3"/>
  <c r="CA28" i="2"/>
  <c r="CA29" i="2"/>
  <c r="W52" i="2" s="1"/>
  <c r="CA30" i="2"/>
  <c r="CA31" i="2"/>
  <c r="W54" i="2" s="1"/>
  <c r="CA32" i="2"/>
  <c r="CA33" i="2"/>
  <c r="CA34" i="2"/>
  <c r="W57" i="2" s="1"/>
  <c r="CA35" i="2"/>
  <c r="W58" i="2" s="1"/>
  <c r="CA36" i="2"/>
  <c r="CA37" i="2"/>
  <c r="CA38" i="2"/>
  <c r="W61" i="2" s="1"/>
  <c r="CA39" i="2"/>
  <c r="W62" i="2" s="1"/>
  <c r="CA40" i="2"/>
  <c r="CA41" i="2"/>
  <c r="W64" i="2" s="1"/>
  <c r="CA42" i="2"/>
  <c r="CA43" i="2"/>
  <c r="W66" i="2" s="1"/>
  <c r="CA44" i="2"/>
  <c r="CA45" i="2"/>
  <c r="W68" i="2" s="1"/>
  <c r="CA46" i="2"/>
  <c r="W69" i="2" s="1"/>
  <c r="CA47" i="2"/>
  <c r="AM32" i="2"/>
  <c r="AM33" i="2"/>
  <c r="AM34" i="2"/>
  <c r="AM35" i="2"/>
  <c r="M58" i="2" s="1"/>
  <c r="AM36" i="2"/>
  <c r="AM37" i="2"/>
  <c r="AM38" i="2"/>
  <c r="M61" i="2" s="1"/>
  <c r="AM39" i="2"/>
  <c r="AM40" i="2"/>
  <c r="AM41" i="2"/>
  <c r="AM42" i="2"/>
  <c r="AM43" i="2"/>
  <c r="M66" i="2" s="1"/>
  <c r="AM44" i="2"/>
  <c r="AM45" i="2"/>
  <c r="AM46" i="2"/>
  <c r="AM47" i="2"/>
  <c r="AI35" i="2"/>
  <c r="AI36" i="2"/>
  <c r="AI37" i="2"/>
  <c r="AI38" i="2"/>
  <c r="AI39" i="2"/>
  <c r="AI40" i="2"/>
  <c r="AI41" i="2"/>
  <c r="AI42" i="2"/>
  <c r="L65" i="2" s="1"/>
  <c r="AI43" i="2"/>
  <c r="AI44" i="2"/>
  <c r="AI45" i="2"/>
  <c r="L68" i="2" s="1"/>
  <c r="AI46" i="2"/>
  <c r="L69" i="2" s="1"/>
  <c r="AI47" i="2"/>
  <c r="AE33" i="2"/>
  <c r="AE34" i="2"/>
  <c r="AE35" i="2"/>
  <c r="K58" i="2" s="1"/>
  <c r="AE36" i="2"/>
  <c r="K59" i="2" s="1"/>
  <c r="AE37" i="2"/>
  <c r="AE38" i="2"/>
  <c r="AE39" i="2"/>
  <c r="K62" i="2" s="1"/>
  <c r="AE40" i="2"/>
  <c r="AE41" i="2"/>
  <c r="AE42" i="2"/>
  <c r="AE43" i="2"/>
  <c r="K66" i="2" s="1"/>
  <c r="AE44" i="2"/>
  <c r="AE45" i="2"/>
  <c r="AE46" i="2"/>
  <c r="AE47" i="2"/>
  <c r="AA33" i="2"/>
  <c r="AA34" i="2"/>
  <c r="AA35" i="2"/>
  <c r="J58" i="2" s="1"/>
  <c r="AA36" i="2"/>
  <c r="J59" i="2" s="1"/>
  <c r="AA37" i="2"/>
  <c r="AA38" i="2"/>
  <c r="J61" i="2" s="1"/>
  <c r="AA39" i="2"/>
  <c r="J62" i="2" s="1"/>
  <c r="AA40" i="2"/>
  <c r="AA41" i="2"/>
  <c r="AA42" i="2"/>
  <c r="AA43" i="2"/>
  <c r="AA44" i="2"/>
  <c r="J67" i="2" s="1"/>
  <c r="AA45" i="2"/>
  <c r="AA46" i="2"/>
  <c r="AA47" i="2"/>
  <c r="W31" i="2"/>
  <c r="W32" i="2"/>
  <c r="W33" i="2"/>
  <c r="W34" i="2"/>
  <c r="I57" i="2" s="1"/>
  <c r="W35" i="2"/>
  <c r="W36" i="2"/>
  <c r="W37" i="2"/>
  <c r="I60" i="2" s="1"/>
  <c r="W38" i="2"/>
  <c r="I61" i="2" s="1"/>
  <c r="W39" i="2"/>
  <c r="W40" i="2"/>
  <c r="W41" i="2"/>
  <c r="I64" i="2" s="1"/>
  <c r="W42" i="2"/>
  <c r="I65" i="2" s="1"/>
  <c r="W43" i="2"/>
  <c r="W44" i="2"/>
  <c r="W45" i="2"/>
  <c r="W46" i="2"/>
  <c r="W47" i="2"/>
  <c r="S31" i="2"/>
  <c r="S32" i="2"/>
  <c r="S33" i="2"/>
  <c r="H56" i="2" s="1"/>
  <c r="S34" i="2"/>
  <c r="H57" i="2" s="1"/>
  <c r="S35" i="2"/>
  <c r="S36" i="2"/>
  <c r="S37" i="2"/>
  <c r="H60" i="2" s="1"/>
  <c r="S38" i="2"/>
  <c r="S39" i="2"/>
  <c r="S40" i="2"/>
  <c r="S41" i="2"/>
  <c r="S42" i="2"/>
  <c r="H65" i="2" s="1"/>
  <c r="S43" i="2"/>
  <c r="S44" i="2"/>
  <c r="S45" i="2"/>
  <c r="S46" i="2"/>
  <c r="S47" i="2"/>
  <c r="O31" i="2"/>
  <c r="O32" i="2"/>
  <c r="G55" i="2" s="1"/>
  <c r="O33" i="2"/>
  <c r="O34" i="2"/>
  <c r="G57" i="2" s="1"/>
  <c r="O35" i="2"/>
  <c r="O36" i="2"/>
  <c r="G59" i="2" s="1"/>
  <c r="O37" i="2"/>
  <c r="O38" i="2"/>
  <c r="G61" i="2" s="1"/>
  <c r="O39" i="2"/>
  <c r="O40" i="2"/>
  <c r="O41" i="2"/>
  <c r="O42" i="2"/>
  <c r="G65" i="2" s="1"/>
  <c r="O43" i="2"/>
  <c r="O44" i="2"/>
  <c r="G67" i="2" s="1"/>
  <c r="O45" i="2"/>
  <c r="G68" i="2" s="1"/>
  <c r="O46" i="2"/>
  <c r="G69" i="2" s="1"/>
  <c r="O47" i="2"/>
  <c r="K31" i="2"/>
  <c r="K32" i="2"/>
  <c r="F55" i="2" s="1"/>
  <c r="K33" i="2"/>
  <c r="F56" i="2" s="1"/>
  <c r="K34" i="2"/>
  <c r="F57" i="2" s="1"/>
  <c r="K35" i="2"/>
  <c r="K36" i="2"/>
  <c r="F59" i="2" s="1"/>
  <c r="K37" i="2"/>
  <c r="F60" i="2" s="1"/>
  <c r="K38" i="2"/>
  <c r="K39" i="2"/>
  <c r="K40" i="2"/>
  <c r="K41" i="2"/>
  <c r="K42" i="2"/>
  <c r="F65" i="2" s="1"/>
  <c r="K43" i="2"/>
  <c r="K44" i="2"/>
  <c r="K45" i="2"/>
  <c r="K46" i="2"/>
  <c r="F69" i="2" s="1"/>
  <c r="K47" i="2"/>
  <c r="G31" i="2"/>
  <c r="G32" i="2"/>
  <c r="G33" i="2"/>
  <c r="G34" i="2"/>
  <c r="E57" i="2" s="1"/>
  <c r="G35" i="2"/>
  <c r="G36" i="2"/>
  <c r="G37" i="2"/>
  <c r="G38" i="2"/>
  <c r="E61" i="2" s="1"/>
  <c r="G39" i="2"/>
  <c r="G40" i="2"/>
  <c r="G41" i="2"/>
  <c r="G42" i="2"/>
  <c r="E65" i="2" s="1"/>
  <c r="G43" i="2"/>
  <c r="G44" i="2"/>
  <c r="G45" i="2"/>
  <c r="G46" i="2"/>
  <c r="E69" i="2" s="1"/>
  <c r="G47" i="2"/>
  <c r="C31" i="2"/>
  <c r="C32" i="2"/>
  <c r="D55" i="2" s="1"/>
  <c r="C33" i="2"/>
  <c r="D56" i="2" s="1"/>
  <c r="C34" i="2"/>
  <c r="D57" i="2" s="1"/>
  <c r="C35" i="2"/>
  <c r="C36" i="2"/>
  <c r="C37" i="2"/>
  <c r="D60" i="2" s="1"/>
  <c r="C38" i="2"/>
  <c r="C39" i="2"/>
  <c r="C40" i="2"/>
  <c r="C41" i="2"/>
  <c r="C42" i="2"/>
  <c r="D65" i="2" s="1"/>
  <c r="C43" i="2"/>
  <c r="C44" i="2"/>
  <c r="C45" i="2"/>
  <c r="D68" i="2" s="1"/>
  <c r="C46" i="2"/>
  <c r="D58" i="2"/>
  <c r="D62" i="2"/>
  <c r="D66" i="2"/>
  <c r="D59" i="2"/>
  <c r="D61" i="2"/>
  <c r="D64" i="2"/>
  <c r="D63" i="2"/>
  <c r="D67" i="2"/>
  <c r="D6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A157" i="2"/>
  <c r="Z157" i="2"/>
  <c r="Y157" i="2"/>
  <c r="X157" i="2"/>
  <c r="W157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C91" i="2"/>
  <c r="B91" i="2"/>
  <c r="C90" i="2"/>
  <c r="B90" i="2"/>
  <c r="C89" i="2"/>
  <c r="B89" i="2"/>
  <c r="C88" i="2"/>
  <c r="B88" i="2"/>
  <c r="AX87" i="2"/>
  <c r="C87" i="2"/>
  <c r="B87" i="2"/>
  <c r="AX86" i="2"/>
  <c r="C86" i="2"/>
  <c r="B86" i="2"/>
  <c r="C85" i="2"/>
  <c r="B85" i="2"/>
  <c r="AW84" i="2"/>
  <c r="C84" i="2"/>
  <c r="B84" i="2"/>
  <c r="AX83" i="2"/>
  <c r="AW83" i="2"/>
  <c r="BB83" i="2" s="1"/>
  <c r="C83" i="2"/>
  <c r="B83" i="2"/>
  <c r="AX82" i="2"/>
  <c r="C82" i="2"/>
  <c r="B82" i="2"/>
  <c r="C81" i="2"/>
  <c r="B81" i="2"/>
  <c r="C80" i="2"/>
  <c r="B80" i="2"/>
  <c r="AX79" i="2"/>
  <c r="C79" i="2"/>
  <c r="B79" i="2"/>
  <c r="AX78" i="2"/>
  <c r="C78" i="2"/>
  <c r="B78" i="2"/>
  <c r="C77" i="2"/>
  <c r="B77" i="2"/>
  <c r="C76" i="2"/>
  <c r="B76" i="2"/>
  <c r="AY75" i="2"/>
  <c r="C75" i="2"/>
  <c r="B75" i="2"/>
  <c r="C70" i="2"/>
  <c r="A70" i="2"/>
  <c r="C69" i="2"/>
  <c r="A69" i="2"/>
  <c r="C68" i="2"/>
  <c r="A68" i="2"/>
  <c r="C67" i="2"/>
  <c r="A67" i="2"/>
  <c r="C66" i="2"/>
  <c r="A66" i="2"/>
  <c r="C65" i="2"/>
  <c r="A65" i="2"/>
  <c r="M64" i="2"/>
  <c r="C64" i="2"/>
  <c r="A64" i="2"/>
  <c r="U63" i="2"/>
  <c r="C63" i="2"/>
  <c r="A63" i="2"/>
  <c r="U62" i="2"/>
  <c r="C62" i="2"/>
  <c r="A62" i="2"/>
  <c r="C61" i="2"/>
  <c r="A61" i="2"/>
  <c r="C60" i="2"/>
  <c r="A60" i="2"/>
  <c r="W59" i="2"/>
  <c r="C59" i="2"/>
  <c r="A59" i="2"/>
  <c r="O58" i="2"/>
  <c r="G58" i="2"/>
  <c r="C58" i="2"/>
  <c r="A58" i="2"/>
  <c r="Q57" i="2"/>
  <c r="C57" i="2"/>
  <c r="A57" i="2"/>
  <c r="C56" i="2"/>
  <c r="A56" i="2"/>
  <c r="S55" i="2"/>
  <c r="O55" i="2"/>
  <c r="M55" i="2"/>
  <c r="C55" i="2"/>
  <c r="A55" i="2"/>
  <c r="C54" i="2"/>
  <c r="W53" i="2"/>
  <c r="C53" i="2"/>
  <c r="C52" i="2"/>
  <c r="W51" i="2"/>
  <c r="C51" i="2"/>
  <c r="C50" i="2"/>
  <c r="W70" i="2"/>
  <c r="BW47" i="2"/>
  <c r="V70" i="2" s="1"/>
  <c r="BS47" i="2"/>
  <c r="U70" i="2" s="1"/>
  <c r="BO47" i="2"/>
  <c r="T70" i="2" s="1"/>
  <c r="BK47" i="2"/>
  <c r="S70" i="2" s="1"/>
  <c r="BG47" i="2"/>
  <c r="R70" i="2" s="1"/>
  <c r="BC47" i="2"/>
  <c r="Q70" i="2" s="1"/>
  <c r="AY47" i="2"/>
  <c r="P70" i="2" s="1"/>
  <c r="AU47" i="2"/>
  <c r="O70" i="2" s="1"/>
  <c r="AQ47" i="2"/>
  <c r="N70" i="2" s="1"/>
  <c r="M70" i="2"/>
  <c r="L70" i="2"/>
  <c r="K70" i="2"/>
  <c r="J70" i="2"/>
  <c r="I70" i="2"/>
  <c r="H70" i="2"/>
  <c r="G70" i="2"/>
  <c r="F70" i="2"/>
  <c r="E70" i="2"/>
  <c r="D70" i="2"/>
  <c r="BW46" i="2"/>
  <c r="V69" i="2" s="1"/>
  <c r="BS46" i="2"/>
  <c r="U69" i="2" s="1"/>
  <c r="BO46" i="2"/>
  <c r="T69" i="2" s="1"/>
  <c r="BK46" i="2"/>
  <c r="S69" i="2" s="1"/>
  <c r="BG46" i="2"/>
  <c r="R69" i="2" s="1"/>
  <c r="BC46" i="2"/>
  <c r="Q69" i="2" s="1"/>
  <c r="AY46" i="2"/>
  <c r="P69" i="2" s="1"/>
  <c r="AU46" i="2"/>
  <c r="O69" i="2" s="1"/>
  <c r="AQ46" i="2"/>
  <c r="N69" i="2" s="1"/>
  <c r="M69" i="2"/>
  <c r="K69" i="2"/>
  <c r="J69" i="2"/>
  <c r="I69" i="2"/>
  <c r="H69" i="2"/>
  <c r="BW45" i="2"/>
  <c r="V68" i="2" s="1"/>
  <c r="BS45" i="2"/>
  <c r="U68" i="2" s="1"/>
  <c r="BO45" i="2"/>
  <c r="T68" i="2" s="1"/>
  <c r="BK45" i="2"/>
  <c r="S68" i="2" s="1"/>
  <c r="BG45" i="2"/>
  <c r="R68" i="2" s="1"/>
  <c r="BC45" i="2"/>
  <c r="Q68" i="2" s="1"/>
  <c r="AY45" i="2"/>
  <c r="P68" i="2" s="1"/>
  <c r="AU45" i="2"/>
  <c r="O68" i="2" s="1"/>
  <c r="AQ45" i="2"/>
  <c r="N68" i="2" s="1"/>
  <c r="M68" i="2"/>
  <c r="K68" i="2"/>
  <c r="J68" i="2"/>
  <c r="I68" i="2"/>
  <c r="H68" i="2"/>
  <c r="F68" i="2"/>
  <c r="E68" i="2"/>
  <c r="W67" i="2"/>
  <c r="BW44" i="2"/>
  <c r="V67" i="2" s="1"/>
  <c r="BS44" i="2"/>
  <c r="U67" i="2" s="1"/>
  <c r="BO44" i="2"/>
  <c r="T67" i="2" s="1"/>
  <c r="BK44" i="2"/>
  <c r="S67" i="2" s="1"/>
  <c r="BG44" i="2"/>
  <c r="R67" i="2" s="1"/>
  <c r="BC44" i="2"/>
  <c r="Q67" i="2" s="1"/>
  <c r="AY44" i="2"/>
  <c r="P67" i="2" s="1"/>
  <c r="AU44" i="2"/>
  <c r="O67" i="2" s="1"/>
  <c r="AQ44" i="2"/>
  <c r="N67" i="2" s="1"/>
  <c r="M67" i="2"/>
  <c r="L67" i="2"/>
  <c r="K67" i="2"/>
  <c r="I67" i="2"/>
  <c r="H67" i="2"/>
  <c r="F67" i="2"/>
  <c r="E67" i="2"/>
  <c r="BW43" i="2"/>
  <c r="V66" i="2" s="1"/>
  <c r="BS43" i="2"/>
  <c r="U66" i="2" s="1"/>
  <c r="BO43" i="2"/>
  <c r="T66" i="2" s="1"/>
  <c r="BK43" i="2"/>
  <c r="S66" i="2" s="1"/>
  <c r="BG43" i="2"/>
  <c r="R66" i="2" s="1"/>
  <c r="BC43" i="2"/>
  <c r="Q66" i="2" s="1"/>
  <c r="AY43" i="2"/>
  <c r="P66" i="2" s="1"/>
  <c r="AU43" i="2"/>
  <c r="O66" i="2" s="1"/>
  <c r="AQ43" i="2"/>
  <c r="N66" i="2" s="1"/>
  <c r="L66" i="2"/>
  <c r="J66" i="2"/>
  <c r="I66" i="2"/>
  <c r="H66" i="2"/>
  <c r="G66" i="2"/>
  <c r="F66" i="2"/>
  <c r="E66" i="2"/>
  <c r="W65" i="2"/>
  <c r="BW42" i="2"/>
  <c r="V65" i="2" s="1"/>
  <c r="BS42" i="2"/>
  <c r="U65" i="2" s="1"/>
  <c r="BO42" i="2"/>
  <c r="T65" i="2" s="1"/>
  <c r="BK42" i="2"/>
  <c r="S65" i="2" s="1"/>
  <c r="BG42" i="2"/>
  <c r="R65" i="2" s="1"/>
  <c r="BC42" i="2"/>
  <c r="Q65" i="2" s="1"/>
  <c r="AY42" i="2"/>
  <c r="P65" i="2" s="1"/>
  <c r="AU42" i="2"/>
  <c r="O65" i="2" s="1"/>
  <c r="AQ42" i="2"/>
  <c r="N65" i="2" s="1"/>
  <c r="M65" i="2"/>
  <c r="K65" i="2"/>
  <c r="J65" i="2"/>
  <c r="BW41" i="2"/>
  <c r="V64" i="2" s="1"/>
  <c r="BS41" i="2"/>
  <c r="U64" i="2" s="1"/>
  <c r="BO41" i="2"/>
  <c r="T64" i="2" s="1"/>
  <c r="BK41" i="2"/>
  <c r="S64" i="2" s="1"/>
  <c r="BG41" i="2"/>
  <c r="R64" i="2" s="1"/>
  <c r="BC41" i="2"/>
  <c r="Q64" i="2" s="1"/>
  <c r="AY41" i="2"/>
  <c r="P64" i="2" s="1"/>
  <c r="AU41" i="2"/>
  <c r="O64" i="2" s="1"/>
  <c r="AQ41" i="2"/>
  <c r="N64" i="2" s="1"/>
  <c r="L64" i="2"/>
  <c r="K64" i="2"/>
  <c r="J64" i="2"/>
  <c r="H64" i="2"/>
  <c r="G64" i="2"/>
  <c r="F64" i="2"/>
  <c r="E64" i="2"/>
  <c r="W63" i="2"/>
  <c r="BW40" i="2"/>
  <c r="V63" i="2" s="1"/>
  <c r="BS40" i="2"/>
  <c r="BO40" i="2"/>
  <c r="T63" i="2" s="1"/>
  <c r="BK40" i="2"/>
  <c r="S63" i="2" s="1"/>
  <c r="BG40" i="2"/>
  <c r="R63" i="2" s="1"/>
  <c r="BC40" i="2"/>
  <c r="Q63" i="2" s="1"/>
  <c r="AY40" i="2"/>
  <c r="P63" i="2" s="1"/>
  <c r="AU40" i="2"/>
  <c r="O63" i="2" s="1"/>
  <c r="AQ40" i="2"/>
  <c r="N63" i="2" s="1"/>
  <c r="M63" i="2"/>
  <c r="L63" i="2"/>
  <c r="K63" i="2"/>
  <c r="J63" i="2"/>
  <c r="I63" i="2"/>
  <c r="H63" i="2"/>
  <c r="G63" i="2"/>
  <c r="F63" i="2"/>
  <c r="E63" i="2"/>
  <c r="BW39" i="2"/>
  <c r="V62" i="2" s="1"/>
  <c r="BS39" i="2"/>
  <c r="BO39" i="2"/>
  <c r="T62" i="2" s="1"/>
  <c r="BK39" i="2"/>
  <c r="S62" i="2" s="1"/>
  <c r="BG39" i="2"/>
  <c r="R62" i="2" s="1"/>
  <c r="BC39" i="2"/>
  <c r="Q62" i="2" s="1"/>
  <c r="AY39" i="2"/>
  <c r="P62" i="2" s="1"/>
  <c r="AU39" i="2"/>
  <c r="O62" i="2" s="1"/>
  <c r="AQ39" i="2"/>
  <c r="N62" i="2" s="1"/>
  <c r="M62" i="2"/>
  <c r="L62" i="2"/>
  <c r="I62" i="2"/>
  <c r="H62" i="2"/>
  <c r="G62" i="2"/>
  <c r="F62" i="2"/>
  <c r="E62" i="2"/>
  <c r="BW38" i="2"/>
  <c r="V61" i="2" s="1"/>
  <c r="E158" i="2" s="1"/>
  <c r="BS38" i="2"/>
  <c r="U61" i="2" s="1"/>
  <c r="D158" i="2" s="1"/>
  <c r="BO38" i="2"/>
  <c r="T61" i="2" s="1"/>
  <c r="C158" i="2" s="1"/>
  <c r="BK38" i="2"/>
  <c r="S61" i="2" s="1"/>
  <c r="E159" i="2" s="1"/>
  <c r="BG38" i="2"/>
  <c r="R61" i="2" s="1"/>
  <c r="D159" i="2" s="1"/>
  <c r="D160" i="2" s="1"/>
  <c r="BC38" i="2"/>
  <c r="Q61" i="2" s="1"/>
  <c r="C159" i="2" s="1"/>
  <c r="AY38" i="2"/>
  <c r="P61" i="2" s="1"/>
  <c r="AU38" i="2"/>
  <c r="O61" i="2" s="1"/>
  <c r="AQ38" i="2"/>
  <c r="N61" i="2" s="1"/>
  <c r="L61" i="2"/>
  <c r="K61" i="2"/>
  <c r="H61" i="2"/>
  <c r="F61" i="2"/>
  <c r="W60" i="2"/>
  <c r="BW37" i="2"/>
  <c r="V60" i="2" s="1"/>
  <c r="BS37" i="2"/>
  <c r="U60" i="2" s="1"/>
  <c r="BO37" i="2"/>
  <c r="T60" i="2" s="1"/>
  <c r="BK37" i="2"/>
  <c r="S60" i="2" s="1"/>
  <c r="BG37" i="2"/>
  <c r="R60" i="2" s="1"/>
  <c r="BC37" i="2"/>
  <c r="Q60" i="2" s="1"/>
  <c r="AY37" i="2"/>
  <c r="AU37" i="2"/>
  <c r="O60" i="2" s="1"/>
  <c r="AQ37" i="2"/>
  <c r="N60" i="2" s="1"/>
  <c r="M60" i="2"/>
  <c r="L60" i="2"/>
  <c r="K60" i="2"/>
  <c r="J60" i="2"/>
  <c r="G60" i="2"/>
  <c r="E60" i="2"/>
  <c r="BW36" i="2"/>
  <c r="V59" i="2" s="1"/>
  <c r="BS36" i="2"/>
  <c r="U59" i="2" s="1"/>
  <c r="BO36" i="2"/>
  <c r="T59" i="2" s="1"/>
  <c r="BK36" i="2"/>
  <c r="S59" i="2" s="1"/>
  <c r="BG36" i="2"/>
  <c r="R59" i="2" s="1"/>
  <c r="BC36" i="2"/>
  <c r="Q59" i="2" s="1"/>
  <c r="AY36" i="2"/>
  <c r="AU36" i="2"/>
  <c r="O59" i="2" s="1"/>
  <c r="AQ36" i="2"/>
  <c r="N59" i="2" s="1"/>
  <c r="M59" i="2"/>
  <c r="L59" i="2"/>
  <c r="I59" i="2"/>
  <c r="H59" i="2"/>
  <c r="E59" i="2"/>
  <c r="BW35" i="2"/>
  <c r="V58" i="2" s="1"/>
  <c r="BS35" i="2"/>
  <c r="U58" i="2" s="1"/>
  <c r="BO35" i="2"/>
  <c r="T58" i="2" s="1"/>
  <c r="BK35" i="2"/>
  <c r="S58" i="2" s="1"/>
  <c r="BG35" i="2"/>
  <c r="R58" i="2" s="1"/>
  <c r="BC35" i="2"/>
  <c r="Q58" i="2" s="1"/>
  <c r="AY35" i="2"/>
  <c r="AU35" i="2"/>
  <c r="AQ35" i="2"/>
  <c r="N58" i="2" s="1"/>
  <c r="L58" i="2"/>
  <c r="I58" i="2"/>
  <c r="H58" i="2"/>
  <c r="F58" i="2"/>
  <c r="E58" i="2"/>
  <c r="BW34" i="2"/>
  <c r="V57" i="2" s="1"/>
  <c r="BS34" i="2"/>
  <c r="U57" i="2" s="1"/>
  <c r="BO34" i="2"/>
  <c r="T57" i="2" s="1"/>
  <c r="BK34" i="2"/>
  <c r="S57" i="2" s="1"/>
  <c r="BG34" i="2"/>
  <c r="R57" i="2" s="1"/>
  <c r="BC34" i="2"/>
  <c r="AY34" i="2"/>
  <c r="AU34" i="2"/>
  <c r="O57" i="2" s="1"/>
  <c r="AQ34" i="2"/>
  <c r="N57" i="2" s="1"/>
  <c r="M57" i="2"/>
  <c r="AI34" i="2"/>
  <c r="K57" i="2"/>
  <c r="J57" i="2"/>
  <c r="W56" i="2"/>
  <c r="BW33" i="2"/>
  <c r="V56" i="2" s="1"/>
  <c r="BS33" i="2"/>
  <c r="U56" i="2" s="1"/>
  <c r="BK33" i="2"/>
  <c r="S56" i="2" s="1"/>
  <c r="BG33" i="2"/>
  <c r="R56" i="2" s="1"/>
  <c r="BC33" i="2"/>
  <c r="Q56" i="2" s="1"/>
  <c r="AY33" i="2"/>
  <c r="AU33" i="2"/>
  <c r="O56" i="2" s="1"/>
  <c r="AQ33" i="2"/>
  <c r="N56" i="2" s="1"/>
  <c r="M56" i="2"/>
  <c r="AI33" i="2"/>
  <c r="K56" i="2"/>
  <c r="J56" i="2"/>
  <c r="I56" i="2"/>
  <c r="G56" i="2"/>
  <c r="E56" i="2"/>
  <c r="W55" i="2"/>
  <c r="BW32" i="2"/>
  <c r="V55" i="2" s="1"/>
  <c r="BS32" i="2"/>
  <c r="U55" i="2" s="1"/>
  <c r="BK32" i="2"/>
  <c r="BG32" i="2"/>
  <c r="R55" i="2" s="1"/>
  <c r="BC32" i="2"/>
  <c r="Q55" i="2" s="1"/>
  <c r="AY32" i="2"/>
  <c r="AU32" i="2"/>
  <c r="AQ32" i="2"/>
  <c r="N55" i="2" s="1"/>
  <c r="AI32" i="2"/>
  <c r="AE32" i="2"/>
  <c r="I55" i="2"/>
  <c r="H55" i="2"/>
  <c r="E55" i="2"/>
  <c r="AY31" i="2"/>
  <c r="AU31" i="2"/>
  <c r="AQ31" i="2"/>
  <c r="N54" i="2" s="1"/>
  <c r="AM31" i="2"/>
  <c r="AI31" i="2"/>
  <c r="AE31" i="2"/>
  <c r="AA31" i="2"/>
  <c r="I54" i="2"/>
  <c r="H54" i="2"/>
  <c r="G54" i="2"/>
  <c r="F54" i="2"/>
  <c r="E54" i="2"/>
  <c r="D54" i="2"/>
  <c r="AY30" i="2"/>
  <c r="AU30" i="2"/>
  <c r="AQ30" i="2"/>
  <c r="AM30" i="2"/>
  <c r="AI30" i="2"/>
  <c r="AE30" i="2"/>
  <c r="AA30" i="2"/>
  <c r="W30" i="2"/>
  <c r="S30" i="2"/>
  <c r="O30" i="2"/>
  <c r="K30" i="2"/>
  <c r="G30" i="2"/>
  <c r="AY29" i="2"/>
  <c r="AU29" i="2"/>
  <c r="AQ29" i="2"/>
  <c r="AM29" i="2"/>
  <c r="AI29" i="2"/>
  <c r="AE29" i="2"/>
  <c r="AA29" i="2"/>
  <c r="W29" i="2"/>
  <c r="S29" i="2"/>
  <c r="O29" i="2"/>
  <c r="K29" i="2"/>
  <c r="G29" i="2"/>
  <c r="AY28" i="2"/>
  <c r="AU28" i="2"/>
  <c r="AQ28" i="2"/>
  <c r="AM28" i="2"/>
  <c r="AI28" i="2"/>
  <c r="AE28" i="2"/>
  <c r="AA28" i="2"/>
  <c r="W28" i="2"/>
  <c r="S28" i="2"/>
  <c r="O28" i="2"/>
  <c r="K28" i="2"/>
  <c r="G28" i="2"/>
  <c r="AY27" i="2"/>
  <c r="AU27" i="2"/>
  <c r="AQ27" i="2"/>
  <c r="AM27" i="2"/>
  <c r="AI27" i="2"/>
  <c r="AE27" i="2"/>
  <c r="AA27" i="2"/>
  <c r="W27" i="2"/>
  <c r="S27" i="2"/>
  <c r="O27" i="2"/>
  <c r="K27" i="2"/>
  <c r="G27" i="2"/>
  <c r="AZ78" i="2" l="1"/>
  <c r="AZ86" i="2"/>
  <c r="AZ85" i="2"/>
  <c r="AZ80" i="2"/>
  <c r="AZ89" i="2"/>
  <c r="AZ81" i="2"/>
  <c r="D91" i="2"/>
  <c r="J82" i="2"/>
  <c r="E82" i="2"/>
  <c r="G75" i="2"/>
  <c r="L75" i="2"/>
  <c r="L82" i="2"/>
  <c r="G82" i="2"/>
  <c r="J75" i="2"/>
  <c r="E75" i="2"/>
  <c r="K75" i="2"/>
  <c r="F75" i="2"/>
  <c r="L76" i="2"/>
  <c r="G76" i="2"/>
  <c r="J76" i="2"/>
  <c r="E76" i="2"/>
  <c r="K80" i="2"/>
  <c r="F80" i="2"/>
  <c r="D80" i="2"/>
  <c r="I80" i="2"/>
  <c r="F83" i="2"/>
  <c r="K83" i="2"/>
  <c r="D84" i="2"/>
  <c r="I84" i="2"/>
  <c r="F76" i="2"/>
  <c r="K76" i="2"/>
  <c r="J85" i="2"/>
  <c r="E85" i="2"/>
  <c r="D77" i="2"/>
  <c r="I77" i="2"/>
  <c r="L78" i="2"/>
  <c r="G78" i="2"/>
  <c r="L79" i="2"/>
  <c r="G79" i="2"/>
  <c r="E80" i="2"/>
  <c r="J80" i="2"/>
  <c r="L81" i="2"/>
  <c r="G81" i="2"/>
  <c r="L83" i="2"/>
  <c r="G83" i="2"/>
  <c r="E84" i="2"/>
  <c r="J84" i="2"/>
  <c r="L85" i="2"/>
  <c r="G85" i="2"/>
  <c r="L86" i="2"/>
  <c r="G86" i="2"/>
  <c r="L87" i="2"/>
  <c r="G87" i="2"/>
  <c r="E88" i="2"/>
  <c r="J88" i="2"/>
  <c r="L89" i="2"/>
  <c r="G89" i="2"/>
  <c r="E90" i="2"/>
  <c r="J90" i="2"/>
  <c r="F77" i="2"/>
  <c r="K77" i="2"/>
  <c r="E78" i="2"/>
  <c r="J78" i="2"/>
  <c r="E79" i="2"/>
  <c r="J79" i="2"/>
  <c r="L80" i="2"/>
  <c r="G80" i="2"/>
  <c r="J81" i="2"/>
  <c r="E81" i="2"/>
  <c r="E83" i="2"/>
  <c r="J83" i="2"/>
  <c r="L84" i="2"/>
  <c r="G84" i="2"/>
  <c r="E86" i="2"/>
  <c r="J86" i="2"/>
  <c r="E87" i="2"/>
  <c r="J87" i="2"/>
  <c r="L88" i="2"/>
  <c r="G88" i="2"/>
  <c r="J89" i="2"/>
  <c r="E89" i="2"/>
  <c r="L90" i="2"/>
  <c r="G90" i="2"/>
  <c r="L91" i="2"/>
  <c r="G91" i="2"/>
  <c r="E91" i="2"/>
  <c r="J91" i="2"/>
  <c r="L77" i="2"/>
  <c r="G77" i="2"/>
  <c r="J77" i="2"/>
  <c r="E77" i="2"/>
  <c r="C160" i="2"/>
  <c r="I78" i="2"/>
  <c r="D78" i="2"/>
  <c r="F79" i="2"/>
  <c r="K79" i="2"/>
  <c r="K81" i="2"/>
  <c r="F81" i="2"/>
  <c r="I82" i="2"/>
  <c r="D82" i="2"/>
  <c r="I83" i="2"/>
  <c r="D83" i="2"/>
  <c r="N83" i="2" s="1"/>
  <c r="F85" i="2"/>
  <c r="K85" i="2"/>
  <c r="F86" i="2"/>
  <c r="K86" i="2"/>
  <c r="F87" i="2"/>
  <c r="K87" i="2"/>
  <c r="K88" i="2"/>
  <c r="F88" i="2"/>
  <c r="D88" i="2"/>
  <c r="N88" i="2" s="1"/>
  <c r="I88" i="2"/>
  <c r="D89" i="2"/>
  <c r="I89" i="2"/>
  <c r="F90" i="2"/>
  <c r="K90" i="2"/>
  <c r="I90" i="2"/>
  <c r="D90" i="2"/>
  <c r="F91" i="2"/>
  <c r="K91" i="2"/>
  <c r="I91" i="2"/>
  <c r="F78" i="2"/>
  <c r="K78" i="2"/>
  <c r="I79" i="2"/>
  <c r="D79" i="2"/>
  <c r="D81" i="2"/>
  <c r="N81" i="2" s="1"/>
  <c r="I81" i="2"/>
  <c r="F82" i="2"/>
  <c r="K82" i="2"/>
  <c r="K84" i="2"/>
  <c r="F84" i="2"/>
  <c r="D85" i="2"/>
  <c r="I85" i="2"/>
  <c r="I86" i="2"/>
  <c r="D86" i="2"/>
  <c r="I87" i="2"/>
  <c r="D87" i="2"/>
  <c r="K89" i="2"/>
  <c r="F89" i="2"/>
  <c r="E160" i="2"/>
  <c r="AX76" i="2"/>
  <c r="AY77" i="2"/>
  <c r="AY78" i="2"/>
  <c r="AW81" i="2"/>
  <c r="AW82" i="2"/>
  <c r="BB82" i="2" s="1"/>
  <c r="AY85" i="2"/>
  <c r="AY86" i="2"/>
  <c r="AW89" i="2"/>
  <c r="AZ87" i="2"/>
  <c r="AX80" i="2"/>
  <c r="BB80" i="2" s="1"/>
  <c r="AX81" i="2"/>
  <c r="AZ82" i="2"/>
  <c r="AZ84" i="2"/>
  <c r="AX88" i="2"/>
  <c r="BB88" i="2" s="1"/>
  <c r="AX89" i="2"/>
  <c r="AW90" i="2"/>
  <c r="AX90" i="2"/>
  <c r="AW91" i="2"/>
  <c r="BB91" i="2" s="1"/>
  <c r="AX91" i="2"/>
  <c r="AZ92" i="2"/>
  <c r="AW77" i="2"/>
  <c r="AZ77" i="2"/>
  <c r="AW78" i="2"/>
  <c r="BB78" i="2" s="1"/>
  <c r="AY81" i="2"/>
  <c r="AY82" i="2"/>
  <c r="AW85" i="2"/>
  <c r="BB85" i="2" s="1"/>
  <c r="AW86" i="2"/>
  <c r="BB86" i="2" s="1"/>
  <c r="AY89" i="2"/>
  <c r="AW92" i="2"/>
  <c r="BB92" i="2" s="1"/>
  <c r="AX77" i="2"/>
  <c r="AX84" i="2"/>
  <c r="BB84" i="2" s="1"/>
  <c r="AX85" i="2"/>
  <c r="AZ88" i="2"/>
  <c r="AY90" i="2"/>
  <c r="AZ90" i="2"/>
  <c r="AY91" i="2"/>
  <c r="AY79" i="2"/>
  <c r="AZ79" i="2"/>
  <c r="AY83" i="2"/>
  <c r="AZ83" i="2"/>
  <c r="AY87" i="2"/>
  <c r="AZ91" i="2"/>
  <c r="AX92" i="2"/>
  <c r="AZ75" i="2"/>
  <c r="AY80" i="2"/>
  <c r="AY84" i="2"/>
  <c r="AY88" i="2"/>
  <c r="AY92" i="2"/>
  <c r="AY93" i="2" l="1"/>
  <c r="AX93" i="2"/>
  <c r="N87" i="2"/>
  <c r="N79" i="2"/>
  <c r="N86" i="2"/>
  <c r="AW93" i="2"/>
  <c r="BB77" i="2"/>
  <c r="N90" i="2"/>
  <c r="N78" i="2"/>
  <c r="BB90" i="2"/>
  <c r="BB89" i="2"/>
  <c r="BB81" i="2"/>
  <c r="N85" i="2"/>
  <c r="N91" i="2"/>
  <c r="N89" i="2"/>
  <c r="AZ93" i="2"/>
  <c r="N82" i="2"/>
  <c r="N84" i="2"/>
  <c r="N80" i="2"/>
  <c r="W24" i="1" l="1"/>
  <c r="H47" i="1" s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H62" i="1" s="1"/>
  <c r="S24" i="1"/>
  <c r="G47" i="1" s="1"/>
  <c r="S25" i="1"/>
  <c r="G48" i="1" s="1"/>
  <c r="S26" i="1"/>
  <c r="G49" i="1" s="1"/>
  <c r="S27" i="1"/>
  <c r="G50" i="1" s="1"/>
  <c r="S28" i="1"/>
  <c r="G51" i="1" s="1"/>
  <c r="S29" i="1"/>
  <c r="G52" i="1" s="1"/>
  <c r="S30" i="1"/>
  <c r="G53" i="1" s="1"/>
  <c r="M46" i="1" s="1"/>
  <c r="S31" i="1"/>
  <c r="G54" i="1" s="1"/>
  <c r="S32" i="1"/>
  <c r="G55" i="1" s="1"/>
  <c r="S33" i="1"/>
  <c r="G56" i="1" s="1"/>
  <c r="S34" i="1"/>
  <c r="G57" i="1" s="1"/>
  <c r="S35" i="1"/>
  <c r="G58" i="1" s="1"/>
  <c r="S36" i="1"/>
  <c r="G59" i="1" s="1"/>
  <c r="S37" i="1"/>
  <c r="G60" i="1" s="1"/>
  <c r="S38" i="1"/>
  <c r="G61" i="1" s="1"/>
  <c r="S39" i="1"/>
  <c r="G62" i="1" s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F62" i="1" s="1"/>
  <c r="K24" i="1"/>
  <c r="E47" i="1" s="1"/>
  <c r="K25" i="1"/>
  <c r="E48" i="1" s="1"/>
  <c r="K26" i="1"/>
  <c r="E49" i="1" s="1"/>
  <c r="K27" i="1"/>
  <c r="E50" i="1" s="1"/>
  <c r="K28" i="1"/>
  <c r="E51" i="1" s="1"/>
  <c r="K29" i="1"/>
  <c r="E52" i="1" s="1"/>
  <c r="K30" i="1"/>
  <c r="E53" i="1" s="1"/>
  <c r="K31" i="1"/>
  <c r="E54" i="1" s="1"/>
  <c r="K32" i="1"/>
  <c r="E55" i="1" s="1"/>
  <c r="K33" i="1"/>
  <c r="E56" i="1" s="1"/>
  <c r="K34" i="1"/>
  <c r="E57" i="1" s="1"/>
  <c r="K35" i="1"/>
  <c r="E58" i="1" s="1"/>
  <c r="K36" i="1"/>
  <c r="E59" i="1" s="1"/>
  <c r="K37" i="1"/>
  <c r="E60" i="1" s="1"/>
  <c r="K38" i="1"/>
  <c r="E61" i="1" s="1"/>
  <c r="K39" i="1"/>
  <c r="E62" i="1" s="1"/>
  <c r="G24" i="1"/>
  <c r="D47" i="1" s="1"/>
  <c r="G25" i="1"/>
  <c r="D48" i="1" s="1"/>
  <c r="G26" i="1"/>
  <c r="D49" i="1" s="1"/>
  <c r="G27" i="1"/>
  <c r="D50" i="1" s="1"/>
  <c r="G28" i="1"/>
  <c r="D51" i="1" s="1"/>
  <c r="G29" i="1"/>
  <c r="D52" i="1" s="1"/>
  <c r="G30" i="1"/>
  <c r="D53" i="1" s="1"/>
  <c r="G31" i="1"/>
  <c r="D54" i="1" s="1"/>
  <c r="G32" i="1"/>
  <c r="D55" i="1" s="1"/>
  <c r="G33" i="1"/>
  <c r="D56" i="1" s="1"/>
  <c r="G34" i="1"/>
  <c r="D57" i="1" s="1"/>
  <c r="G35" i="1"/>
  <c r="D58" i="1" s="1"/>
  <c r="G36" i="1"/>
  <c r="D59" i="1" s="1"/>
  <c r="G37" i="1"/>
  <c r="D60" i="1" s="1"/>
  <c r="G38" i="1"/>
  <c r="D61" i="1" s="1"/>
  <c r="G39" i="1"/>
  <c r="D62" i="1" s="1"/>
  <c r="C24" i="1"/>
  <c r="C47" i="1" s="1"/>
  <c r="C25" i="1"/>
  <c r="C48" i="1" s="1"/>
  <c r="C26" i="1"/>
  <c r="C49" i="1" s="1"/>
  <c r="C27" i="1"/>
  <c r="C50" i="1" s="1"/>
  <c r="C28" i="1"/>
  <c r="C51" i="1" s="1"/>
  <c r="C29" i="1"/>
  <c r="C52" i="1" s="1"/>
  <c r="C30" i="1"/>
  <c r="C53" i="1" s="1"/>
  <c r="L47" i="1" s="1"/>
  <c r="C31" i="1"/>
  <c r="C54" i="1" s="1"/>
  <c r="C32" i="1"/>
  <c r="C55" i="1" s="1"/>
  <c r="C33" i="1"/>
  <c r="C56" i="1" s="1"/>
  <c r="C34" i="1"/>
  <c r="C57" i="1" s="1"/>
  <c r="C35" i="1"/>
  <c r="C58" i="1" s="1"/>
  <c r="C36" i="1"/>
  <c r="C59" i="1" s="1"/>
  <c r="C37" i="1"/>
  <c r="C60" i="1" s="1"/>
  <c r="C38" i="1"/>
  <c r="C61" i="1" s="1"/>
  <c r="C39" i="1"/>
  <c r="C62" i="1" s="1"/>
  <c r="B61" i="1"/>
  <c r="B62" i="1"/>
  <c r="M47" i="1" l="1"/>
  <c r="M48" i="1" s="1"/>
  <c r="H48" i="1"/>
  <c r="H49" i="1"/>
  <c r="H50" i="1"/>
  <c r="H51" i="1"/>
  <c r="H52" i="1"/>
  <c r="H53" i="1"/>
  <c r="N46" i="1" s="1"/>
  <c r="H54" i="1"/>
  <c r="H55" i="1"/>
  <c r="H56" i="1"/>
  <c r="H57" i="1"/>
  <c r="H58" i="1"/>
  <c r="H59" i="1"/>
  <c r="H60" i="1"/>
  <c r="H61" i="1"/>
  <c r="F49" i="1"/>
  <c r="F50" i="1"/>
  <c r="F51" i="1"/>
  <c r="F52" i="1"/>
  <c r="F53" i="1"/>
  <c r="L46" i="1" s="1"/>
  <c r="L48" i="1" s="1"/>
  <c r="F54" i="1"/>
  <c r="F55" i="1"/>
  <c r="F56" i="1"/>
  <c r="F57" i="1"/>
  <c r="F58" i="1"/>
  <c r="F59" i="1"/>
  <c r="F60" i="1"/>
  <c r="F61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N47" i="1" l="1"/>
  <c r="N48" i="1" s="1"/>
</calcChain>
</file>

<file path=xl/sharedStrings.xml><?xml version="1.0" encoding="utf-8"?>
<sst xmlns="http://schemas.openxmlformats.org/spreadsheetml/2006/main" count="1704" uniqueCount="647">
  <si>
    <t>Ref Band</t>
  </si>
  <si>
    <t>Lane 1</t>
  </si>
  <si>
    <t>Lane 2</t>
  </si>
  <si>
    <t>Lane 3</t>
  </si>
  <si>
    <t>Lane 4</t>
  </si>
  <si>
    <t>Lane 5</t>
  </si>
  <si>
    <t>Lane 6</t>
  </si>
  <si>
    <t>Lane 7</t>
  </si>
  <si>
    <t>Lane 8</t>
  </si>
  <si>
    <t>Lane 10</t>
  </si>
  <si>
    <t>Lane 11</t>
  </si>
  <si>
    <t>Lane 12</t>
  </si>
  <si>
    <t>Lane 13</t>
  </si>
  <si>
    <t>Lane 14</t>
  </si>
  <si>
    <t>Lane 16</t>
  </si>
  <si>
    <t>Lane 17</t>
  </si>
  <si>
    <t>Lane 18</t>
  </si>
  <si>
    <t>Lane 19</t>
  </si>
  <si>
    <t>Lane 20</t>
  </si>
  <si>
    <t>Lane 21</t>
  </si>
  <si>
    <t>Lane 23</t>
  </si>
  <si>
    <t>Number</t>
  </si>
  <si>
    <t>Band No</t>
  </si>
  <si>
    <t>Volume</t>
  </si>
  <si>
    <t>Vol+BkGnd</t>
  </si>
  <si>
    <t>Band %</t>
  </si>
  <si>
    <t>1</t>
  </si>
  <si>
    <t>3098388.36</t>
  </si>
  <si>
    <t>0.06</t>
  </si>
  <si>
    <t>2</t>
  </si>
  <si>
    <t>1221434.92</t>
  </si>
  <si>
    <t>0.01</t>
  </si>
  <si>
    <t>2481124.69</t>
  </si>
  <si>
    <t>0.05</t>
  </si>
  <si>
    <t>3</t>
  </si>
  <si>
    <t>2313050.81</t>
  </si>
  <si>
    <t>0.02</t>
  </si>
  <si>
    <t>2725373.09</t>
  </si>
  <si>
    <t>1657156.68</t>
  </si>
  <si>
    <t>2049037.42</t>
  </si>
  <si>
    <t>1590083.15</t>
  </si>
  <si>
    <t>3093448.61</t>
  </si>
  <si>
    <t>0.03</t>
  </si>
  <si>
    <t>3025513.88</t>
  </si>
  <si>
    <t>0.04</t>
  </si>
  <si>
    <t>2565498.07</t>
  </si>
  <si>
    <t>4</t>
  </si>
  <si>
    <t>2580829.64</t>
  </si>
  <si>
    <t>3159413.84</t>
  </si>
  <si>
    <t>2735270.71</t>
  </si>
  <si>
    <t>2423645.04</t>
  </si>
  <si>
    <t>2023791.22</t>
  </si>
  <si>
    <t>2300633.47</t>
  </si>
  <si>
    <t>2924884.52</t>
  </si>
  <si>
    <t>2077123.61</t>
  </si>
  <si>
    <t>1931254.66</t>
  </si>
  <si>
    <t>2869009.33</t>
  </si>
  <si>
    <t>2970326.97</t>
  </si>
  <si>
    <t>1900467.66</t>
  </si>
  <si>
    <t>3369066.21</t>
  </si>
  <si>
    <t>2039535.03</t>
  </si>
  <si>
    <t>1875006.40</t>
  </si>
  <si>
    <t>5</t>
  </si>
  <si>
    <t>3549568.91</t>
  </si>
  <si>
    <t>3096930.13</t>
  </si>
  <si>
    <t>3048078.87</t>
  </si>
  <si>
    <t>3042264.86</t>
  </si>
  <si>
    <t>2353221.18</t>
  </si>
  <si>
    <t>2413839.67</t>
  </si>
  <si>
    <t>1783903.02</t>
  </si>
  <si>
    <t>2815291.44</t>
  </si>
  <si>
    <t>1885135.68</t>
  </si>
  <si>
    <t>2074236.85</t>
  </si>
  <si>
    <t>2483541.07</t>
  </si>
  <si>
    <t>2684881.94</t>
  </si>
  <si>
    <t>2204452.46</t>
  </si>
  <si>
    <t>2731203.18</t>
  </si>
  <si>
    <t>1585170.13</t>
  </si>
  <si>
    <t>2632509.84</t>
  </si>
  <si>
    <t>0.07</t>
  </si>
  <si>
    <t>6</t>
  </si>
  <si>
    <t>3990337.33</t>
  </si>
  <si>
    <t>2598562.24</t>
  </si>
  <si>
    <t>3009714.29</t>
  </si>
  <si>
    <t>3107537.85</t>
  </si>
  <si>
    <t>2067615.84</t>
  </si>
  <si>
    <t>2735760.91</t>
  </si>
  <si>
    <t>7</t>
  </si>
  <si>
    <t>3269578.95</t>
  </si>
  <si>
    <t>3942884.29</t>
  </si>
  <si>
    <t>4307643.50</t>
  </si>
  <si>
    <t>3451977.26</t>
  </si>
  <si>
    <t>1675344.60</t>
  </si>
  <si>
    <t>2906001.53</t>
  </si>
  <si>
    <t>2338859.04</t>
  </si>
  <si>
    <t>1844134.12</t>
  </si>
  <si>
    <t>2559381.28</t>
  </si>
  <si>
    <t>2028029.23</t>
  </si>
  <si>
    <t>2710893.66</t>
  </si>
  <si>
    <t>3032453.17</t>
  </si>
  <si>
    <t>0.08</t>
  </si>
  <si>
    <t>2414928.32</t>
  </si>
  <si>
    <t>1746985.18</t>
  </si>
  <si>
    <t>2696764.77</t>
  </si>
  <si>
    <t>8</t>
  </si>
  <si>
    <t>4673395.39</t>
  </si>
  <si>
    <t>3885468.20</t>
  </si>
  <si>
    <t>3195835.45</t>
  </si>
  <si>
    <t>3462593.40</t>
  </si>
  <si>
    <t>3145943.54</t>
  </si>
  <si>
    <t>2419804.89</t>
  </si>
  <si>
    <t>2659821.22</t>
  </si>
  <si>
    <t>1799573.28</t>
  </si>
  <si>
    <t>3218252.06</t>
  </si>
  <si>
    <t>9</t>
  </si>
  <si>
    <t>3599750.65</t>
  </si>
  <si>
    <t>0.10</t>
  </si>
  <si>
    <t>2631185.75</t>
  </si>
  <si>
    <t>3574168.15</t>
  </si>
  <si>
    <t>3834082.06</t>
  </si>
  <si>
    <t>2401832.97</t>
  </si>
  <si>
    <t>2471443.75</t>
  </si>
  <si>
    <t>1768983.97</t>
  </si>
  <si>
    <t>3045684.67</t>
  </si>
  <si>
    <t>2970476.46</t>
  </si>
  <si>
    <t>2240458.23</t>
  </si>
  <si>
    <t>3147045.56</t>
  </si>
  <si>
    <t>0.13</t>
  </si>
  <si>
    <t>10</t>
  </si>
  <si>
    <t>5376028.10</t>
  </si>
  <si>
    <t>0.14</t>
  </si>
  <si>
    <t>4020550.60</t>
  </si>
  <si>
    <t>3629893.77</t>
  </si>
  <si>
    <t>2972734.94</t>
  </si>
  <si>
    <t>2911671.38</t>
  </si>
  <si>
    <t>3133574.13</t>
  </si>
  <si>
    <t>2346880.31</t>
  </si>
  <si>
    <t>2148407.45</t>
  </si>
  <si>
    <t>2674198.09</t>
  </si>
  <si>
    <t>3111998.01</t>
  </si>
  <si>
    <t>3817827.53</t>
  </si>
  <si>
    <t>2868897.32</t>
  </si>
  <si>
    <t>11</t>
  </si>
  <si>
    <t>4083645.71</t>
  </si>
  <si>
    <t>3810984.82</t>
  </si>
  <si>
    <t>0.11</t>
  </si>
  <si>
    <t>3776314.45</t>
  </si>
  <si>
    <t>3922902.19</t>
  </si>
  <si>
    <t>0.09</t>
  </si>
  <si>
    <t>2126680.10</t>
  </si>
  <si>
    <t>3005842.38</t>
  </si>
  <si>
    <t>2210195.88</t>
  </si>
  <si>
    <t>2674577.10</t>
  </si>
  <si>
    <t>2318302.61</t>
  </si>
  <si>
    <t>3856757.89</t>
  </si>
  <si>
    <t>3065562.06</t>
  </si>
  <si>
    <t>2559782.67</t>
  </si>
  <si>
    <t>3173658.74</t>
  </si>
  <si>
    <t>3899668.15</t>
  </si>
  <si>
    <t>12</t>
  </si>
  <si>
    <t>3908334.06</t>
  </si>
  <si>
    <t>3715040.99</t>
  </si>
  <si>
    <t>3896372.50</t>
  </si>
  <si>
    <t>3845363.92</t>
  </si>
  <si>
    <t>3403349.69</t>
  </si>
  <si>
    <t>3028407.69</t>
  </si>
  <si>
    <t>3077048.91</t>
  </si>
  <si>
    <t>2729970.76</t>
  </si>
  <si>
    <t>4639772.47</t>
  </si>
  <si>
    <t>2804065.34</t>
  </si>
  <si>
    <t>2513143.06</t>
  </si>
  <si>
    <t>2029466.14</t>
  </si>
  <si>
    <t>2444253.73</t>
  </si>
  <si>
    <t>3263395.05</t>
  </si>
  <si>
    <t>3018760.05</t>
  </si>
  <si>
    <t>2569679.24</t>
  </si>
  <si>
    <t>3765667.40</t>
  </si>
  <si>
    <t>3278591.61</t>
  </si>
  <si>
    <t>3290484.00</t>
  </si>
  <si>
    <t>2731070.27</t>
  </si>
  <si>
    <t>13</t>
  </si>
  <si>
    <t>2928100.97</t>
  </si>
  <si>
    <t>3792630.87</t>
  </si>
  <si>
    <t>2894978.70</t>
  </si>
  <si>
    <t>2916991.92</t>
  </si>
  <si>
    <t>3406436.02</t>
  </si>
  <si>
    <t>0.21</t>
  </si>
  <si>
    <t>14</t>
  </si>
  <si>
    <t>3959437.30</t>
  </si>
  <si>
    <t>0.19</t>
  </si>
  <si>
    <t>4432846.46</t>
  </si>
  <si>
    <t>0.22</t>
  </si>
  <si>
    <t>4067844.75</t>
  </si>
  <si>
    <t>0.18</t>
  </si>
  <si>
    <t>3713832.98</t>
  </si>
  <si>
    <t>0.16</t>
  </si>
  <si>
    <t>6408216.13</t>
  </si>
  <si>
    <t>1.37</t>
  </si>
  <si>
    <t>7950237.03</t>
  </si>
  <si>
    <t>1.40</t>
  </si>
  <si>
    <t>5412515.87</t>
  </si>
  <si>
    <t>0.70</t>
  </si>
  <si>
    <t>5663658.98</t>
  </si>
  <si>
    <t>0.69</t>
  </si>
  <si>
    <t>5368295.68</t>
  </si>
  <si>
    <t>0.83</t>
  </si>
  <si>
    <t>4726474.57</t>
  </si>
  <si>
    <t>0.71</t>
  </si>
  <si>
    <t>4445255.40</t>
  </si>
  <si>
    <t>3247188.39</t>
  </si>
  <si>
    <t>0.37</t>
  </si>
  <si>
    <t>2862796.70</t>
  </si>
  <si>
    <t>5610279.51</t>
  </si>
  <si>
    <t>1.09</t>
  </si>
  <si>
    <t>6199762.98</t>
  </si>
  <si>
    <t>0.99</t>
  </si>
  <si>
    <t>4470989.93</t>
  </si>
  <si>
    <t>0.84</t>
  </si>
  <si>
    <t>5406958.04</t>
  </si>
  <si>
    <t>0.95</t>
  </si>
  <si>
    <t>5429612.82</t>
  </si>
  <si>
    <t>4755678.95</t>
  </si>
  <si>
    <t>0.62</t>
  </si>
  <si>
    <t>7797701.77</t>
  </si>
  <si>
    <t>2.30</t>
  </si>
  <si>
    <t>15</t>
  </si>
  <si>
    <t>10679513.34</t>
  </si>
  <si>
    <t>2.61</t>
  </si>
  <si>
    <t>9858022.67</t>
  </si>
  <si>
    <t>2.72</t>
  </si>
  <si>
    <t>8694801.54</t>
  </si>
  <si>
    <t>2.26</t>
  </si>
  <si>
    <t>10121716.85</t>
  </si>
  <si>
    <t>2.22</t>
  </si>
  <si>
    <t>15513899.15</t>
  </si>
  <si>
    <t>4.51</t>
  </si>
  <si>
    <t>18224547.96</t>
  </si>
  <si>
    <t>4.53</t>
  </si>
  <si>
    <t>11539815.77</t>
  </si>
  <si>
    <t>2.40</t>
  </si>
  <si>
    <t>11419524.97</t>
  </si>
  <si>
    <t>2.27</t>
  </si>
  <si>
    <t>6767672.35</t>
  </si>
  <si>
    <t>0.92</t>
  </si>
  <si>
    <t>6541407.60</t>
  </si>
  <si>
    <t>1.33</t>
  </si>
  <si>
    <t>9025204.88</t>
  </si>
  <si>
    <t>1.85</t>
  </si>
  <si>
    <t>5301575.74</t>
  </si>
  <si>
    <t>1.35</t>
  </si>
  <si>
    <t>5579679.89</t>
  </si>
  <si>
    <t>13640945.79</t>
  </si>
  <si>
    <t>4.22</t>
  </si>
  <si>
    <t>11946157.57</t>
  </si>
  <si>
    <t>2.99</t>
  </si>
  <si>
    <t>8742259.81</t>
  </si>
  <si>
    <t>2.45</t>
  </si>
  <si>
    <t>13195265.15</t>
  </si>
  <si>
    <t>3.69</t>
  </si>
  <si>
    <t>10663792.86</t>
  </si>
  <si>
    <t>2.77</t>
  </si>
  <si>
    <t>9249595.01</t>
  </si>
  <si>
    <t>1.94</t>
  </si>
  <si>
    <t>17206966.06</t>
  </si>
  <si>
    <t>6.55</t>
  </si>
  <si>
    <t>16</t>
  </si>
  <si>
    <t>24823500.14</t>
  </si>
  <si>
    <t>7.93</t>
  </si>
  <si>
    <t>22317595.93</t>
  </si>
  <si>
    <t>8.31</t>
  </si>
  <si>
    <t>21163004.33</t>
  </si>
  <si>
    <t>7.22</t>
  </si>
  <si>
    <t>22320337.09</t>
  </si>
  <si>
    <t>6.54</t>
  </si>
  <si>
    <t>10611858.45</t>
  </si>
  <si>
    <t>2.70</t>
  </si>
  <si>
    <t>11420502.50</t>
  </si>
  <si>
    <t>2.58</t>
  </si>
  <si>
    <t>9909720.38</t>
  </si>
  <si>
    <t>1.80</t>
  </si>
  <si>
    <t>9573345.70</t>
  </si>
  <si>
    <t>1.66</t>
  </si>
  <si>
    <t>5372185.10</t>
  </si>
  <si>
    <t>0.31</t>
  </si>
  <si>
    <t>4549085.47</t>
  </si>
  <si>
    <t>0.59</t>
  </si>
  <si>
    <t>4953942.39</t>
  </si>
  <si>
    <t>0.82</t>
  </si>
  <si>
    <t>4767091.12</t>
  </si>
  <si>
    <t>1.15</t>
  </si>
  <si>
    <t>10501548.05</t>
  </si>
  <si>
    <t>2.28</t>
  </si>
  <si>
    <t>13372026.70</t>
  </si>
  <si>
    <t>4.01</t>
  </si>
  <si>
    <t>9742212.88</t>
  </si>
  <si>
    <t>2.21</t>
  </si>
  <si>
    <t>6347726.86</t>
  </si>
  <si>
    <t>1.50</t>
  </si>
  <si>
    <t>11409108.13</t>
  </si>
  <si>
    <t>3.01</t>
  </si>
  <si>
    <t>7661750.60</t>
  </si>
  <si>
    <t>1.73</t>
  </si>
  <si>
    <t>6148948.54</t>
  </si>
  <si>
    <t>1.10</t>
  </si>
  <si>
    <t>9852628.84</t>
  </si>
  <si>
    <t>3.15</t>
  </si>
  <si>
    <t>17</t>
  </si>
  <si>
    <t>14524452.49</t>
  </si>
  <si>
    <t>4.00</t>
  </si>
  <si>
    <t>12081224.53</t>
  </si>
  <si>
    <t>3.90</t>
  </si>
  <si>
    <t>12480527.42</t>
  </si>
  <si>
    <t>3.68</t>
  </si>
  <si>
    <t>14617849.71</t>
  </si>
  <si>
    <t>3.61</t>
  </si>
  <si>
    <t>5134148.05</t>
  </si>
  <si>
    <t>0.66</t>
  </si>
  <si>
    <t>4079702.07</t>
  </si>
  <si>
    <t>0.49</t>
  </si>
  <si>
    <t>3595365.65</t>
  </si>
  <si>
    <t>0.48</t>
  </si>
  <si>
    <t>3452054.50</t>
  </si>
  <si>
    <t>4147485.50</t>
  </si>
  <si>
    <t>0.54</t>
  </si>
  <si>
    <t>5970656.39</t>
  </si>
  <si>
    <t>0.79</t>
  </si>
  <si>
    <t>5505224.06</t>
  </si>
  <si>
    <t>4868720.05</t>
  </si>
  <si>
    <t>0.64</t>
  </si>
  <si>
    <t>18</t>
  </si>
  <si>
    <t>6807951.51</t>
  </si>
  <si>
    <t>0.87</t>
  </si>
  <si>
    <t>6320649.01</t>
  </si>
  <si>
    <t>0.86</t>
  </si>
  <si>
    <t>5624624.04</t>
  </si>
  <si>
    <t>6063488.44</t>
  </si>
  <si>
    <t>0.77</t>
  </si>
  <si>
    <t>4871359.79</t>
  </si>
  <si>
    <t>5886647.70</t>
  </si>
  <si>
    <t>5486670.00</t>
  </si>
  <si>
    <t>0.50</t>
  </si>
  <si>
    <t>4732440.25</t>
  </si>
  <si>
    <t>0.47</t>
  </si>
  <si>
    <t>4946825.37</t>
  </si>
  <si>
    <t>4613734.48</t>
  </si>
  <si>
    <t>0.51</t>
  </si>
  <si>
    <t>5208572.44</t>
  </si>
  <si>
    <t>4717779.37</t>
  </si>
  <si>
    <t>19</t>
  </si>
  <si>
    <t>17390427.23</t>
  </si>
  <si>
    <t>5.02</t>
  </si>
  <si>
    <t>15134886.56</t>
  </si>
  <si>
    <t>5.03</t>
  </si>
  <si>
    <t>15695665.32</t>
  </si>
  <si>
    <t>4.95</t>
  </si>
  <si>
    <t>16948253.38</t>
  </si>
  <si>
    <t>4.65</t>
  </si>
  <si>
    <t>14295677.86</t>
  </si>
  <si>
    <t>4.07</t>
  </si>
  <si>
    <t>15909483.20</t>
  </si>
  <si>
    <t>4.02</t>
  </si>
  <si>
    <t>13404803.75</t>
  </si>
  <si>
    <t>3.19</t>
  </si>
  <si>
    <t>13654907.61</t>
  </si>
  <si>
    <t>3.14</t>
  </si>
  <si>
    <t>8690423.85</t>
  </si>
  <si>
    <t>2.24</t>
  </si>
  <si>
    <t>11668603.48</t>
  </si>
  <si>
    <t>2.86</t>
  </si>
  <si>
    <t>10922072.00</t>
  </si>
  <si>
    <t>3.06</t>
  </si>
  <si>
    <t>5752011.61</t>
  </si>
  <si>
    <t>5614046.04</t>
  </si>
  <si>
    <t>1.12</t>
  </si>
  <si>
    <t>9300280.56</t>
  </si>
  <si>
    <t>2.60</t>
  </si>
  <si>
    <t>13649195.96</t>
  </si>
  <si>
    <t>3.75</t>
  </si>
  <si>
    <t>12521603.45</t>
  </si>
  <si>
    <t>4.25</t>
  </si>
  <si>
    <t>10730586.40</t>
  </si>
  <si>
    <t>14879848.00</t>
  </si>
  <si>
    <t>4.13</t>
  </si>
  <si>
    <t>16463560.27</t>
  </si>
  <si>
    <t>4.38</t>
  </si>
  <si>
    <t>13899951.09</t>
  </si>
  <si>
    <t>5.05</t>
  </si>
  <si>
    <t>20</t>
  </si>
  <si>
    <t>35360412.01</t>
  </si>
  <si>
    <t>11.63</t>
  </si>
  <si>
    <t>28216473.68</t>
  </si>
  <si>
    <t>11.09</t>
  </si>
  <si>
    <t>31419377.92</t>
  </si>
  <si>
    <t>11.31</t>
  </si>
  <si>
    <t>37728268.00</t>
  </si>
  <si>
    <t>11.44</t>
  </si>
  <si>
    <t>30264910.23</t>
  </si>
  <si>
    <t>9.89</t>
  </si>
  <si>
    <t>36445710.74</t>
  </si>
  <si>
    <t>10.33</t>
  </si>
  <si>
    <t>27380986.36</t>
  </si>
  <si>
    <t>7.75</t>
  </si>
  <si>
    <t>30719503.69</t>
  </si>
  <si>
    <t>8.00</t>
  </si>
  <si>
    <t>14007659.46</t>
  </si>
  <si>
    <t>4.66</t>
  </si>
  <si>
    <t>20341578.77</t>
  </si>
  <si>
    <t>6.16</t>
  </si>
  <si>
    <t>24260387.89</t>
  </si>
  <si>
    <t>7.58</t>
  </si>
  <si>
    <t>11453308.19</t>
  </si>
  <si>
    <t>4.76</t>
  </si>
  <si>
    <t>12155480.40</t>
  </si>
  <si>
    <t>2.78</t>
  </si>
  <si>
    <t>21229289.58</t>
  </si>
  <si>
    <t>7.19</t>
  </si>
  <si>
    <t>29523443.58</t>
  </si>
  <si>
    <t>9.11</t>
  </si>
  <si>
    <t>23860100.22</t>
  </si>
  <si>
    <t>9.02</t>
  </si>
  <si>
    <t>22107727.45</t>
  </si>
  <si>
    <t>6.84</t>
  </si>
  <si>
    <t>28090293.94</t>
  </si>
  <si>
    <t>8.88</t>
  </si>
  <si>
    <t>31267140.67</t>
  </si>
  <si>
    <t>8.79</t>
  </si>
  <si>
    <t>27365480.70</t>
  </si>
  <si>
    <t>11.01</t>
  </si>
  <si>
    <t>21</t>
  </si>
  <si>
    <t>31402881.59</t>
  </si>
  <si>
    <t>10.10</t>
  </si>
  <si>
    <t>24971228.64</t>
  </si>
  <si>
    <t>9.69</t>
  </si>
  <si>
    <t>27220662.11</t>
  </si>
  <si>
    <t>9.54</t>
  </si>
  <si>
    <t>32744015.89</t>
  </si>
  <si>
    <t>9.72</t>
  </si>
  <si>
    <t>27828291.00</t>
  </si>
  <si>
    <t>8.97</t>
  </si>
  <si>
    <t>32848829.73</t>
  </si>
  <si>
    <t>9.19</t>
  </si>
  <si>
    <t>28780016.72</t>
  </si>
  <si>
    <t>8.14</t>
  </si>
  <si>
    <t>31190178.58</t>
  </si>
  <si>
    <t>8.09</t>
  </si>
  <si>
    <t>9417510.37</t>
  </si>
  <si>
    <t>2.53</t>
  </si>
  <si>
    <t>13028201.94</t>
  </si>
  <si>
    <t>3.73</t>
  </si>
  <si>
    <t>18956564.76</t>
  </si>
  <si>
    <t>5.64</t>
  </si>
  <si>
    <t>14966360.36</t>
  </si>
  <si>
    <t>6.72</t>
  </si>
  <si>
    <t>14305774.93</t>
  </si>
  <si>
    <t>28585381.91</t>
  </si>
  <si>
    <t>10.02</t>
  </si>
  <si>
    <t>29530211.59</t>
  </si>
  <si>
    <t>9.14</t>
  </si>
  <si>
    <t>20464326.45</t>
  </si>
  <si>
    <t>7.54</t>
  </si>
  <si>
    <t>33168340.72</t>
  </si>
  <si>
    <t>10.71</t>
  </si>
  <si>
    <t>31453157.38</t>
  </si>
  <si>
    <t>9.99</t>
  </si>
  <si>
    <t>30274255.14</t>
  </si>
  <si>
    <t>8.51</t>
  </si>
  <si>
    <t>23032473.68</t>
  </si>
  <si>
    <t>9.10</t>
  </si>
  <si>
    <t>70619404.50</t>
  </si>
  <si>
    <t>24.92</t>
  </si>
  <si>
    <t>58373440.16</t>
  </si>
  <si>
    <t>24.86</t>
  </si>
  <si>
    <t>64523216.22</t>
  </si>
  <si>
    <t>24.88</t>
  </si>
  <si>
    <t>77623160.96</t>
  </si>
  <si>
    <t>25.30</t>
  </si>
  <si>
    <t>71929901.85</t>
  </si>
  <si>
    <t>25.44</t>
  </si>
  <si>
    <t>84547713.64</t>
  </si>
  <si>
    <t>25.75</t>
  </si>
  <si>
    <t>79933815.70</t>
  </si>
  <si>
    <t>24.68</t>
  </si>
  <si>
    <t>87765538.51</t>
  </si>
  <si>
    <t>24.70</t>
  </si>
  <si>
    <t>39754414.37</t>
  </si>
  <si>
    <t>15.64</t>
  </si>
  <si>
    <t>60558506.04</t>
  </si>
  <si>
    <t>19.99</t>
  </si>
  <si>
    <t>66605977.16</t>
  </si>
  <si>
    <t>22.10</t>
  </si>
  <si>
    <t>43967658.68</t>
  </si>
  <si>
    <t>22.02</t>
  </si>
  <si>
    <t>43501659.66</t>
  </si>
  <si>
    <t>14.93</t>
  </si>
  <si>
    <t>64384950.71</t>
  </si>
  <si>
    <t>24.35</t>
  </si>
  <si>
    <t>72410819.36</t>
  </si>
  <si>
    <t>24.12</t>
  </si>
  <si>
    <t>53625514.30</t>
  </si>
  <si>
    <t>21.57</t>
  </si>
  <si>
    <t>76341165.80</t>
  </si>
  <si>
    <t>26.16</t>
  </si>
  <si>
    <t>76500202.53</t>
  </si>
  <si>
    <t>26.36</t>
  </si>
  <si>
    <t>80032819.20</t>
  </si>
  <si>
    <t>24.33</t>
  </si>
  <si>
    <t>57373741.59</t>
  </si>
  <si>
    <t>86009859.28</t>
  </si>
  <si>
    <t>30.72</t>
  </si>
  <si>
    <t>71923004.66</t>
  </si>
  <si>
    <t>31.30</t>
  </si>
  <si>
    <t>84249950.46</t>
  </si>
  <si>
    <t>33.09</t>
  </si>
  <si>
    <t>101306620.07</t>
  </si>
  <si>
    <t>33.55</t>
  </si>
  <si>
    <t>108446410.25</t>
  </si>
  <si>
    <t>39.30</t>
  </si>
  <si>
    <t>124542109.21</t>
  </si>
  <si>
    <t>38.77</t>
  </si>
  <si>
    <t>143165128.95</t>
  </si>
  <si>
    <t>45.78</t>
  </si>
  <si>
    <t>157940663.66</t>
  </si>
  <si>
    <t>45.81</t>
  </si>
  <si>
    <t>85029054.52</t>
  </si>
  <si>
    <t>35.40</t>
  </si>
  <si>
    <t>125161035.94</t>
  </si>
  <si>
    <t>43.31</t>
  </si>
  <si>
    <t>137457608.05</t>
  </si>
  <si>
    <t>47.53</t>
  </si>
  <si>
    <t>88139754.77</t>
  </si>
  <si>
    <t>46.49</t>
  </si>
  <si>
    <t>123859540.81</t>
  </si>
  <si>
    <t>44.97</t>
  </si>
  <si>
    <t>103510203.64</t>
  </si>
  <si>
    <t>40.12</t>
  </si>
  <si>
    <t>118334142.27</t>
  </si>
  <si>
    <t>40.44</t>
  </si>
  <si>
    <t>95529804.01</t>
  </si>
  <si>
    <t>39.84</t>
  </si>
  <si>
    <t>119926164.16</t>
  </si>
  <si>
    <t>41.96</t>
  </si>
  <si>
    <t>118660605.79</t>
  </si>
  <si>
    <t>41.79</t>
  </si>
  <si>
    <t>141084150.98</t>
  </si>
  <si>
    <t>43.94</t>
  </si>
  <si>
    <t>77375199.88</t>
  </si>
  <si>
    <t>33.80</t>
  </si>
  <si>
    <t>10554041.37</t>
  </si>
  <si>
    <t>1.44</t>
  </si>
  <si>
    <t>7936472.25</t>
  </si>
  <si>
    <t>1.41</t>
  </si>
  <si>
    <t>8934001.47</t>
  </si>
  <si>
    <t>1.63</t>
  </si>
  <si>
    <t>9370841.92</t>
  </si>
  <si>
    <t>1.59</t>
  </si>
  <si>
    <t>12863855.70</t>
  </si>
  <si>
    <t>2.80</t>
  </si>
  <si>
    <t>12737326.39</t>
  </si>
  <si>
    <t>19957738.11</t>
  </si>
  <si>
    <t>4.89</t>
  </si>
  <si>
    <t>21571401.09</t>
  </si>
  <si>
    <t>88742162.98</t>
  </si>
  <si>
    <t>36.55</t>
  </si>
  <si>
    <t>62502140.57</t>
  </si>
  <si>
    <t>20.59</t>
  </si>
  <si>
    <t>32447446.10</t>
  </si>
  <si>
    <t>10.01</t>
  </si>
  <si>
    <t>31054135.75</t>
  </si>
  <si>
    <t>14.84</t>
  </si>
  <si>
    <t>79330754.07</t>
  </si>
  <si>
    <t>27.72</t>
  </si>
  <si>
    <t>17440965.20</t>
  </si>
  <si>
    <t>5.34</t>
  </si>
  <si>
    <t>21025102.43</t>
  </si>
  <si>
    <t>6.19</t>
  </si>
  <si>
    <t>31498191.02</t>
  </si>
  <si>
    <t>12.06</t>
  </si>
  <si>
    <t>12080017.56</t>
  </si>
  <si>
    <t>3.24</t>
  </si>
  <si>
    <t>11271506.08</t>
  </si>
  <si>
    <t>23111700.32</t>
  </si>
  <si>
    <t>5.71</t>
  </si>
  <si>
    <t>9806263.44</t>
  </si>
  <si>
    <t>2.55</t>
  </si>
  <si>
    <t>0</t>
  </si>
  <si>
    <t xml:space="preserve">                             </t>
  </si>
  <si>
    <t>4W, 2</t>
  </si>
  <si>
    <t>4w, 1</t>
  </si>
  <si>
    <t>3w, 2</t>
  </si>
  <si>
    <t>3w, 1</t>
  </si>
  <si>
    <t>2w, 2</t>
  </si>
  <si>
    <t>2w, 1</t>
  </si>
  <si>
    <t>1w, 2</t>
  </si>
  <si>
    <t>1w, 1</t>
  </si>
  <si>
    <t>800</t>
  </si>
  <si>
    <t>400</t>
  </si>
  <si>
    <t>200</t>
  </si>
  <si>
    <t>100</t>
  </si>
  <si>
    <t>50</t>
  </si>
  <si>
    <t>100, x50</t>
  </si>
  <si>
    <t>200, x5</t>
  </si>
  <si>
    <t>50, x50</t>
  </si>
  <si>
    <t>GAA</t>
  </si>
  <si>
    <t>time corse</t>
  </si>
  <si>
    <t>triplet titration</t>
  </si>
  <si>
    <t>quantify 20190904 gel</t>
  </si>
  <si>
    <t>mg vs vol.</t>
  </si>
  <si>
    <t>dif</t>
  </si>
  <si>
    <t>un diluted</t>
  </si>
  <si>
    <t>x50 diluted</t>
  </si>
  <si>
    <t>I see that</t>
  </si>
  <si>
    <t>Rz</t>
  </si>
  <si>
    <t>surface</t>
  </si>
  <si>
    <t>reaction vol</t>
  </si>
  <si>
    <t>buffer</t>
  </si>
  <si>
    <t>sd</t>
  </si>
  <si>
    <t>4w, 2</t>
  </si>
  <si>
    <t>1w ,2</t>
  </si>
  <si>
    <t>1w,1</t>
  </si>
  <si>
    <t>4w, 3</t>
  </si>
  <si>
    <t>200, x50</t>
  </si>
  <si>
    <t>that increasing the dilution improves the invasion effect</t>
  </si>
  <si>
    <t>in conclusion</t>
  </si>
  <si>
    <t>It might be the surface that causes the improved effect</t>
  </si>
  <si>
    <t>the Mg amount/size of eutectic phase is not dramatically affecting the efficiency</t>
  </si>
  <si>
    <t>slope</t>
  </si>
  <si>
    <t>CGG</t>
  </si>
  <si>
    <t>GAC</t>
  </si>
  <si>
    <t>from gel 20190916</t>
  </si>
  <si>
    <t>4w</t>
  </si>
  <si>
    <t>2w</t>
  </si>
  <si>
    <t/>
  </si>
  <si>
    <t>pmol</t>
  </si>
  <si>
    <t>x</t>
  </si>
  <si>
    <t>x+1</t>
  </si>
  <si>
    <t>[x+1]=[x]*k*t</t>
  </si>
  <si>
    <t>t</t>
  </si>
  <si>
    <t>k=[x+1]/([x]*t)</t>
  </si>
  <si>
    <t>k</t>
  </si>
  <si>
    <t>substrate</t>
  </si>
  <si>
    <t>rate</t>
  </si>
  <si>
    <t>Michalis menten</t>
  </si>
  <si>
    <t>x50 dilution</t>
  </si>
  <si>
    <t>undiluted</t>
  </si>
  <si>
    <t>Raw data</t>
  </si>
  <si>
    <t>Extension efficiency, %</t>
  </si>
  <si>
    <t>Primer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</si>
</sst>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0" fontId="0" fillId="0" borderId="0" xfId="0" applyNumberForma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49" fontId="1" fillId="0" borderId="0" xfId="0" applyNumberFormat="1" applyFont="1"/>
    <xf numFmtId="2" fontId="0" fillId="0" borderId="0" xfId="0" applyNumberFormat="1"/>
    <xf numFmtId="49" fontId="3" fillId="0" borderId="0" xfId="0" applyNumberFormat="1" applyFont="1"/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'Sheet 1'!$K$46</c:f>
              <c:strCache>
                <c:ptCount val="1"/>
                <c:pt idx="0">
                  <c:v>un diluted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1'!$L$45:$N$45</c:f>
              <c:numCache>
                <c:formatCode>General</c:formatCode>
                <c:ptCount val="3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</c:numCache>
            </c:numRef>
          </c:xVal>
          <c:yVal>
            <c:numRef>
              <c:f>'Sheet 1'!$L$46:$N$46</c:f>
              <c:numCache>
                <c:formatCode>General</c:formatCode>
                <c:ptCount val="3"/>
                <c:pt idx="0">
                  <c:v>9.2665961465111213</c:v>
                </c:pt>
                <c:pt idx="1">
                  <c:v>19.629981555753659</c:v>
                </c:pt>
                <c:pt idx="2">
                  <c:v>17.678227015680243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6A-E046-90EB-122A78758D95}"/>
            </c:ext>
          </c:extLst>
        </c:ser>
        <c:ser>
          <c:idx val="1"/>
          <c:order val="1"/>
          <c:tx>
            <c:strRef>
              <c:f>'Sheet 1'!$K$47</c:f>
              <c:strCache>
                <c:ptCount val="1"/>
                <c:pt idx="0">
                  <c:v>x50 diluted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 1'!$L$45:$N$45</c:f>
              <c:numCache>
                <c:formatCode>General</c:formatCode>
                <c:ptCount val="3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</c:numCache>
            </c:numRef>
          </c:xVal>
          <c:yVal>
            <c:numRef>
              <c:f>'Sheet 1'!$L$47:$N$47</c:f>
              <c:numCache>
                <c:formatCode>General</c:formatCode>
                <c:ptCount val="3"/>
                <c:pt idx="0">
                  <c:v>19.660706220809836</c:v>
                </c:pt>
                <c:pt idx="1">
                  <c:v>30.23860453340826</c:v>
                </c:pt>
                <c:pt idx="2">
                  <c:v>26.465809969098668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6A-E046-90EB-122A78758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649343"/>
        <c:axId val="661250463"/>
      </c:scatterChart>
      <c:valAx>
        <c:axId val="7396493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[Mg2+],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61250463"/>
        <c:crosses val="autoZero"/>
        <c:crossBetween val="midCat"/>
      </c:valAx>
      <c:valAx>
        <c:axId val="661250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Extension efficiency, %, (band 10)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39649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(2)'!$C$84</c:f>
              <c:strCache>
                <c:ptCount val="1"/>
                <c:pt idx="0">
                  <c:v>11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'Sheet 1 (2)'!$D$73:$G$73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(2)'!$D$84:$G$84</c:f>
              <c:numCache>
                <c:formatCode>General</c:formatCode>
                <c:ptCount val="4"/>
                <c:pt idx="0">
                  <c:v>0.15899372258570749</c:v>
                </c:pt>
                <c:pt idx="1">
                  <c:v>0.31157598741138059</c:v>
                </c:pt>
                <c:pt idx="2">
                  <c:v>0.48797837971661007</c:v>
                </c:pt>
                <c:pt idx="3">
                  <c:v>0.55011480181789751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1B-AD4C-A5BE-02ED1FC13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91551"/>
        <c:axId val="895115103"/>
      </c:scatterChart>
      <c:valAx>
        <c:axId val="89509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115103"/>
        <c:crosses val="autoZero"/>
        <c:crossBetween val="midCat"/>
      </c:valAx>
      <c:valAx>
        <c:axId val="895115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09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(2)'!$C$83</c:f>
              <c:strCache>
                <c:ptCount val="1"/>
                <c:pt idx="0">
                  <c:v>12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694087926509186"/>
                  <c:y val="6.439814814814814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'Sheet 1 (2)'!$I$83:$L$83</c:f>
                <c:numCache>
                  <c:formatCode>General</c:formatCode>
                  <c:ptCount val="4"/>
                  <c:pt idx="0">
                    <c:v>1.0658353104936282E-3</c:v>
                  </c:pt>
                  <c:pt idx="1">
                    <c:v>8.1842790723175667E-4</c:v>
                  </c:pt>
                  <c:pt idx="2">
                    <c:v>2.7472657283990573E-3</c:v>
                  </c:pt>
                  <c:pt idx="3">
                    <c:v>5.947175046446279E-3</c:v>
                  </c:pt>
                </c:numCache>
              </c:numRef>
            </c:plus>
            <c:minus>
              <c:numRef>
                <c:f>'Sheet 1 (2)'!$I$83:$L$83</c:f>
                <c:numCache>
                  <c:formatCode>General</c:formatCode>
                  <c:ptCount val="4"/>
                  <c:pt idx="0">
                    <c:v>1.0658353104936282E-3</c:v>
                  </c:pt>
                  <c:pt idx="1">
                    <c:v>8.1842790723175667E-4</c:v>
                  </c:pt>
                  <c:pt idx="2">
                    <c:v>2.7472657283990573E-3</c:v>
                  </c:pt>
                  <c:pt idx="3">
                    <c:v>5.947175046446279E-3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'Sheet 1 (2)'!$D$73:$G$73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(2)'!$D$83:$G$83</c:f>
              <c:numCache>
                <c:formatCode>General</c:formatCode>
                <c:ptCount val="4"/>
                <c:pt idx="0">
                  <c:v>4.2160352088774999E-2</c:v>
                </c:pt>
                <c:pt idx="1">
                  <c:v>8.5416717301437739E-2</c:v>
                </c:pt>
                <c:pt idx="2">
                  <c:v>0.14387836667087409</c:v>
                </c:pt>
                <c:pt idx="3">
                  <c:v>0.17030813909522272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D6-2D47-915D-5DC88DCAA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91551"/>
        <c:axId val="895115103"/>
      </c:scatterChart>
      <c:valAx>
        <c:axId val="89509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115103"/>
        <c:crosses val="autoZero"/>
        <c:crossBetween val="midCat"/>
      </c:valAx>
      <c:valAx>
        <c:axId val="895115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09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(2)'!$C$82</c:f>
              <c:strCache>
                <c:ptCount val="1"/>
                <c:pt idx="0">
                  <c:v>13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'Sheet 1 (2)'!$I$82:$L$82</c:f>
                <c:numCache>
                  <c:formatCode>General</c:formatCode>
                  <c:ptCount val="4"/>
                  <c:pt idx="0">
                    <c:v>8.0670882703495696E-4</c:v>
                  </c:pt>
                  <c:pt idx="1">
                    <c:v>3.2350328687175573E-4</c:v>
                  </c:pt>
                  <c:pt idx="2">
                    <c:v>1.347356575562419E-3</c:v>
                  </c:pt>
                  <c:pt idx="3">
                    <c:v>6.144120585326927E-3</c:v>
                  </c:pt>
                </c:numCache>
              </c:numRef>
            </c:plus>
            <c:minus>
              <c:numRef>
                <c:f>'Sheet 1 (2)'!$I$82:$L$82</c:f>
                <c:numCache>
                  <c:formatCode>General</c:formatCode>
                  <c:ptCount val="4"/>
                  <c:pt idx="0">
                    <c:v>8.0670882703495696E-4</c:v>
                  </c:pt>
                  <c:pt idx="1">
                    <c:v>3.2350328687175573E-4</c:v>
                  </c:pt>
                  <c:pt idx="2">
                    <c:v>1.347356575562419E-3</c:v>
                  </c:pt>
                  <c:pt idx="3">
                    <c:v>6.144120585326927E-3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'Sheet 1 (2)'!$D$73:$G$73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(2)'!$D$82:$G$82</c:f>
              <c:numCache>
                <c:formatCode>General</c:formatCode>
                <c:ptCount val="4"/>
                <c:pt idx="0">
                  <c:v>7.4512408288514975E-3</c:v>
                </c:pt>
                <c:pt idx="1">
                  <c:v>1.62690507163432E-2</c:v>
                </c:pt>
                <c:pt idx="2">
                  <c:v>3.1680389232206022E-2</c:v>
                </c:pt>
                <c:pt idx="3">
                  <c:v>4.2994160681387235E-2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17-DB49-8510-C93761E1F4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91551"/>
        <c:axId val="895115103"/>
      </c:scatterChart>
      <c:valAx>
        <c:axId val="89509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115103"/>
        <c:crosses val="autoZero"/>
        <c:crossBetween val="midCat"/>
      </c:valAx>
      <c:valAx>
        <c:axId val="895115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09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76200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(2)'!$C$81</c:f>
              <c:strCache>
                <c:ptCount val="1"/>
                <c:pt idx="0">
                  <c:v>14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(2)'!$D$73:$G$73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(2)'!$D$81:$G$81</c:f>
              <c:numCache>
                <c:formatCode>General</c:formatCode>
                <c:ptCount val="4"/>
                <c:pt idx="0">
                  <c:v>5.26606315568557E-3</c:v>
                </c:pt>
                <c:pt idx="1">
                  <c:v>1.1344941819595269E-2</c:v>
                </c:pt>
                <c:pt idx="2">
                  <c:v>2.3327204969955332E-2</c:v>
                </c:pt>
                <c:pt idx="3">
                  <c:v>3.2596533319630971E-2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86-A341-8774-D7B858991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91551"/>
        <c:axId val="895115103"/>
      </c:scatterChart>
      <c:valAx>
        <c:axId val="89509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115103"/>
        <c:crosses val="autoZero"/>
        <c:crossBetween val="midCat"/>
      </c:valAx>
      <c:valAx>
        <c:axId val="89511510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09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(2)'!$C$80</c:f>
              <c:strCache>
                <c:ptCount val="1"/>
                <c:pt idx="0">
                  <c:v>15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(2)'!$D$73:$G$73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(2)'!$D$80:$G$80</c:f>
              <c:numCache>
                <c:formatCode>General</c:formatCode>
                <c:ptCount val="4"/>
                <c:pt idx="0">
                  <c:v>3.9714502417911484E-3</c:v>
                </c:pt>
                <c:pt idx="1">
                  <c:v>9.0391618617188391E-3</c:v>
                </c:pt>
                <c:pt idx="2">
                  <c:v>1.9408644362823978E-2</c:v>
                </c:pt>
                <c:pt idx="3">
                  <c:v>2.7639820730753054E-2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58-7A40-A072-AC808C28F6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91551"/>
        <c:axId val="895115103"/>
      </c:scatterChart>
      <c:valAx>
        <c:axId val="89509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115103"/>
        <c:crosses val="autoZero"/>
        <c:crossBetween val="midCat"/>
      </c:valAx>
      <c:valAx>
        <c:axId val="895115103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09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(2)'!$C$79</c:f>
              <c:strCache>
                <c:ptCount val="1"/>
                <c:pt idx="0">
                  <c:v>16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(2)'!$D$73:$G$73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(2)'!$D$79:$G$79</c:f>
              <c:numCache>
                <c:formatCode>General</c:formatCode>
                <c:ptCount val="4"/>
                <c:pt idx="0">
                  <c:v>2.6818860445450027E-3</c:v>
                </c:pt>
                <c:pt idx="1">
                  <c:v>6.5877188190629982E-3</c:v>
                </c:pt>
                <c:pt idx="2">
                  <c:v>1.5175828373884637E-2</c:v>
                </c:pt>
                <c:pt idx="3">
                  <c:v>2.1884589017446027E-2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22-404A-94CC-8405BEBA0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91551"/>
        <c:axId val="895115103"/>
      </c:scatterChart>
      <c:valAx>
        <c:axId val="89509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115103"/>
        <c:crosses val="autoZero"/>
        <c:crossBetween val="midCat"/>
      </c:valAx>
      <c:valAx>
        <c:axId val="89511510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09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(2)'!$C$78</c:f>
              <c:strCache>
                <c:ptCount val="1"/>
                <c:pt idx="0">
                  <c:v>17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(2)'!$D$73:$G$73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(2)'!$D$78:$G$78</c:f>
              <c:numCache>
                <c:formatCode>General</c:formatCode>
                <c:ptCount val="4"/>
                <c:pt idx="0">
                  <c:v>1.2758738951829528E-3</c:v>
                </c:pt>
                <c:pt idx="1">
                  <c:v>3.80427514123348E-3</c:v>
                </c:pt>
                <c:pt idx="2">
                  <c:v>1.0256727315439036E-2</c:v>
                </c:pt>
                <c:pt idx="3">
                  <c:v>1.5215388354062567E-2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B1-9740-BDD4-476491BC7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91551"/>
        <c:axId val="895115103"/>
      </c:scatterChart>
      <c:valAx>
        <c:axId val="89509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115103"/>
        <c:crosses val="autoZero"/>
        <c:crossBetween val="midCat"/>
      </c:valAx>
      <c:valAx>
        <c:axId val="89511510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09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(2)'!$C$77</c:f>
              <c:strCache>
                <c:ptCount val="1"/>
                <c:pt idx="0">
                  <c:v>18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(2)'!$D$73:$G$73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(2)'!$D$77:$G$77</c:f>
              <c:numCache>
                <c:formatCode>General</c:formatCode>
                <c:ptCount val="4"/>
                <c:pt idx="0">
                  <c:v>5.6985607988754568E-4</c:v>
                </c:pt>
                <c:pt idx="1">
                  <c:v>2.6297273378593578E-3</c:v>
                </c:pt>
                <c:pt idx="2">
                  <c:v>7.1799457796418399E-3</c:v>
                </c:pt>
                <c:pt idx="3">
                  <c:v>1.121461474339879E-2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96-B84E-AD6C-D9EBDCD97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91551"/>
        <c:axId val="895115103"/>
      </c:scatterChart>
      <c:valAx>
        <c:axId val="89509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115103"/>
        <c:crosses val="autoZero"/>
        <c:crossBetween val="midCat"/>
      </c:valAx>
      <c:valAx>
        <c:axId val="89511510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09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(2)'!$B$158</c:f>
              <c:strCache>
                <c:ptCount val="1"/>
                <c:pt idx="0">
                  <c:v>un diluted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(2)'!$C$157:$E$157</c:f>
              <c:numCache>
                <c:formatCode>General</c:formatCode>
                <c:ptCount val="3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</c:numCache>
            </c:numRef>
          </c:xVal>
          <c:yVal>
            <c:numRef>
              <c:f>'Sheet 1 (2)'!$C$158:$E$158</c:f>
              <c:numCache>
                <c:formatCode>General</c:formatCode>
                <c:ptCount val="3"/>
                <c:pt idx="0">
                  <c:v>9.2665961465111213</c:v>
                </c:pt>
                <c:pt idx="1">
                  <c:v>19.629981555753659</c:v>
                </c:pt>
                <c:pt idx="2">
                  <c:v>17.678227015680243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99-DF44-A25B-B86524048023}"/>
            </c:ext>
          </c:extLst>
        </c:ser>
        <c:ser>
          <c:idx val="1"/>
          <c:order val="1"/>
          <c:tx>
            <c:strRef>
              <c:f>'Sheet 1 (2)'!$B$159</c:f>
              <c:strCache>
                <c:ptCount val="1"/>
                <c:pt idx="0">
                  <c:v>x50 diluted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 1 (2)'!$C$157:$E$157</c:f>
              <c:numCache>
                <c:formatCode>General</c:formatCode>
                <c:ptCount val="3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</c:numCache>
            </c:numRef>
          </c:xVal>
          <c:yVal>
            <c:numRef>
              <c:f>'Sheet 1 (2)'!$C$159:$E$159</c:f>
              <c:numCache>
                <c:formatCode>General</c:formatCode>
                <c:ptCount val="3"/>
                <c:pt idx="0">
                  <c:v>19.660706220809836</c:v>
                </c:pt>
                <c:pt idx="1">
                  <c:v>30.23860453340826</c:v>
                </c:pt>
                <c:pt idx="2">
                  <c:v>26.465809969098668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99-DF44-A25B-B86524048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649343"/>
        <c:axId val="661250463"/>
      </c:scatterChart>
      <c:valAx>
        <c:axId val="7396493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[Mg2+],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61250463"/>
        <c:crosses val="autoZero"/>
        <c:crossBetween val="midCat"/>
      </c:valAx>
      <c:valAx>
        <c:axId val="661250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efficiency</a:t>
                </a:r>
                <a:r>
                  <a:rPr lang="en-US" baseline="0"/>
                  <a:t>, band 13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39649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(2)'!$B$160</c:f>
              <c:strCache>
                <c:ptCount val="1"/>
                <c:pt idx="0">
                  <c:v>dif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(2)'!$C$157:$E$157</c:f>
              <c:numCache>
                <c:formatCode>General</c:formatCode>
                <c:ptCount val="3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</c:numCache>
            </c:numRef>
          </c:xVal>
          <c:yVal>
            <c:numRef>
              <c:f>'Sheet 1 (2)'!$C$160:$E$160</c:f>
              <c:numCache>
                <c:formatCode>General</c:formatCode>
                <c:ptCount val="3"/>
                <c:pt idx="0">
                  <c:v>2.1216750908274018</c:v>
                </c:pt>
                <c:pt idx="1">
                  <c:v>1.5404295947769322</c:v>
                </c:pt>
                <c:pt idx="2">
                  <c:v>1.4970850835677136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E7-F947-B17D-D631988F9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649343"/>
        <c:axId val="661250463"/>
      </c:scatterChart>
      <c:valAx>
        <c:axId val="739649343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61250463"/>
        <c:crosses val="autoZero"/>
        <c:crossBetween val="midCat"/>
      </c:valAx>
      <c:valAx>
        <c:axId val="661250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39649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(2)'!$G$73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'Sheet 1 (2)'!$L$75:$L$91</c:f>
                <c:numCache>
                  <c:formatCode>General</c:formatCode>
                  <c:ptCount val="17"/>
                  <c:pt idx="0">
                    <c:v>4.5489897804009685E-3</c:v>
                  </c:pt>
                  <c:pt idx="1">
                    <c:v>4.7392161581463017E-3</c:v>
                  </c:pt>
                  <c:pt idx="2">
                    <c:v>4.8916656703346202E-3</c:v>
                  </c:pt>
                  <c:pt idx="3">
                    <c:v>4.8415312616157139E-3</c:v>
                  </c:pt>
                  <c:pt idx="4">
                    <c:v>4.7676733415759221E-3</c:v>
                  </c:pt>
                  <c:pt idx="5">
                    <c:v>5.595197955219673E-3</c:v>
                  </c:pt>
                  <c:pt idx="6">
                    <c:v>5.7377341115133814E-3</c:v>
                  </c:pt>
                  <c:pt idx="7">
                    <c:v>6.144120585326927E-3</c:v>
                  </c:pt>
                  <c:pt idx="8">
                    <c:v>5.947175046446279E-3</c:v>
                  </c:pt>
                  <c:pt idx="9">
                    <c:v>5.1368157070857318E-2</c:v>
                  </c:pt>
                  <c:pt idx="10">
                    <c:v>7.336111525596159E-2</c:v>
                  </c:pt>
                  <c:pt idx="11">
                    <c:v>7.5415612693927506E-2</c:v>
                  </c:pt>
                  <c:pt idx="12">
                    <c:v>7.4897100091979335E-2</c:v>
                  </c:pt>
                  <c:pt idx="13">
                    <c:v>8.4165093950227018E-2</c:v>
                  </c:pt>
                  <c:pt idx="14">
                    <c:v>0.10773811646158742</c:v>
                  </c:pt>
                  <c:pt idx="15">
                    <c:v>0.11375387858427814</c:v>
                  </c:pt>
                  <c:pt idx="16">
                    <c:v>3.2330619563667742E-2</c:v>
                  </c:pt>
                </c:numCache>
              </c:numRef>
            </c:plus>
            <c:minus>
              <c:numRef>
                <c:f>'Sheet 1 (2)'!$L$75:$L$91</c:f>
                <c:numCache>
                  <c:formatCode>General</c:formatCode>
                  <c:ptCount val="17"/>
                  <c:pt idx="0">
                    <c:v>4.5489897804009685E-3</c:v>
                  </c:pt>
                  <c:pt idx="1">
                    <c:v>4.7392161581463017E-3</c:v>
                  </c:pt>
                  <c:pt idx="2">
                    <c:v>4.8916656703346202E-3</c:v>
                  </c:pt>
                  <c:pt idx="3">
                    <c:v>4.8415312616157139E-3</c:v>
                  </c:pt>
                  <c:pt idx="4">
                    <c:v>4.7676733415759221E-3</c:v>
                  </c:pt>
                  <c:pt idx="5">
                    <c:v>5.595197955219673E-3</c:v>
                  </c:pt>
                  <c:pt idx="6">
                    <c:v>5.7377341115133814E-3</c:v>
                  </c:pt>
                  <c:pt idx="7">
                    <c:v>6.144120585326927E-3</c:v>
                  </c:pt>
                  <c:pt idx="8">
                    <c:v>5.947175046446279E-3</c:v>
                  </c:pt>
                  <c:pt idx="9">
                    <c:v>5.1368157070857318E-2</c:v>
                  </c:pt>
                  <c:pt idx="10">
                    <c:v>7.336111525596159E-2</c:v>
                  </c:pt>
                  <c:pt idx="11">
                    <c:v>7.5415612693927506E-2</c:v>
                  </c:pt>
                  <c:pt idx="12">
                    <c:v>7.4897100091979335E-2</c:v>
                  </c:pt>
                  <c:pt idx="13">
                    <c:v>8.4165093950227018E-2</c:v>
                  </c:pt>
                  <c:pt idx="14">
                    <c:v>0.10773811646158742</c:v>
                  </c:pt>
                  <c:pt idx="15">
                    <c:v>0.11375387858427814</c:v>
                  </c:pt>
                  <c:pt idx="16">
                    <c:v>3.2330619563667742E-2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'Sheet 1 (2)'!$C$75:$C$91</c:f>
              <c:numCache>
                <c:formatCode>General</c:formatCode>
                <c:ptCount val="17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</c:numCache>
            </c:numRef>
          </c:xVal>
          <c:yVal>
            <c:numRef>
              <c:f>'Sheet 1 (2)'!$G$75:$G$91</c:f>
              <c:numCache>
                <c:formatCode>General</c:formatCode>
                <c:ptCount val="17"/>
                <c:pt idx="0">
                  <c:v>4.815520730817595E-3</c:v>
                </c:pt>
                <c:pt idx="1">
                  <c:v>7.8754950684733708E-3</c:v>
                </c:pt>
                <c:pt idx="2">
                  <c:v>1.121461474339879E-2</c:v>
                </c:pt>
                <c:pt idx="3">
                  <c:v>1.5215388354062567E-2</c:v>
                </c:pt>
                <c:pt idx="4">
                  <c:v>2.1884589017446027E-2</c:v>
                </c:pt>
                <c:pt idx="5">
                  <c:v>2.7639820730753054E-2</c:v>
                </c:pt>
                <c:pt idx="6">
                  <c:v>3.2596533319630971E-2</c:v>
                </c:pt>
                <c:pt idx="7">
                  <c:v>4.2994160681387235E-2</c:v>
                </c:pt>
                <c:pt idx="8">
                  <c:v>0.17030813909522272</c:v>
                </c:pt>
                <c:pt idx="9">
                  <c:v>0.55011480181789751</c:v>
                </c:pt>
                <c:pt idx="10">
                  <c:v>0.73424548468232143</c:v>
                </c:pt>
                <c:pt idx="11">
                  <c:v>0.77640273329812703</c:v>
                </c:pt>
                <c:pt idx="12">
                  <c:v>1.0280962885626743</c:v>
                </c:pt>
                <c:pt idx="13">
                  <c:v>1.5903096224133588</c:v>
                </c:pt>
                <c:pt idx="14">
                  <c:v>2.0719307295813598</c:v>
                </c:pt>
                <c:pt idx="15">
                  <c:v>3.3129211974894912</c:v>
                </c:pt>
                <c:pt idx="16">
                  <c:v>4.9100127243177738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F-9942-93E1-40E9946CA05B}"/>
            </c:ext>
          </c:extLst>
        </c:ser>
        <c:ser>
          <c:idx val="1"/>
          <c:order val="1"/>
          <c:tx>
            <c:strRef>
              <c:f>'Sheet 1 (2)'!$F$73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'Sheet 1 (2)'!$K$75:$K$91</c:f>
                <c:numCache>
                  <c:formatCode>General</c:formatCode>
                  <c:ptCount val="17"/>
                  <c:pt idx="0">
                    <c:v>5.4460678258428721E-5</c:v>
                  </c:pt>
                  <c:pt idx="1">
                    <c:v>1.6422626652891853E-5</c:v>
                  </c:pt>
                  <c:pt idx="2">
                    <c:v>2.7462043807471002E-4</c:v>
                  </c:pt>
                  <c:pt idx="3">
                    <c:v>7.1816266573766438E-4</c:v>
                  </c:pt>
                  <c:pt idx="4">
                    <c:v>8.1724610666648249E-4</c:v>
                  </c:pt>
                  <c:pt idx="5">
                    <c:v>7.3127548451446824E-4</c:v>
                  </c:pt>
                  <c:pt idx="6">
                    <c:v>7.4835407702886724E-4</c:v>
                  </c:pt>
                  <c:pt idx="7">
                    <c:v>1.347356575562419E-3</c:v>
                  </c:pt>
                  <c:pt idx="8">
                    <c:v>2.7472657283990573E-3</c:v>
                  </c:pt>
                  <c:pt idx="9">
                    <c:v>2.6804919120096356E-2</c:v>
                  </c:pt>
                  <c:pt idx="10">
                    <c:v>2.9317827699262146E-2</c:v>
                  </c:pt>
                  <c:pt idx="11">
                    <c:v>2.9930690487628104E-2</c:v>
                  </c:pt>
                  <c:pt idx="12">
                    <c:v>4.0602573977100917E-2</c:v>
                  </c:pt>
                  <c:pt idx="13">
                    <c:v>3.5920269915169736E-2</c:v>
                  </c:pt>
                  <c:pt idx="14">
                    <c:v>2.9628744760926164E-2</c:v>
                  </c:pt>
                  <c:pt idx="15">
                    <c:v>1.4941437676239063E-2</c:v>
                  </c:pt>
                  <c:pt idx="16">
                    <c:v>1.4040312454236591E-3</c:v>
                  </c:pt>
                </c:numCache>
              </c:numRef>
            </c:plus>
            <c:minus>
              <c:numRef>
                <c:f>'Sheet 1 (2)'!$K$75:$K$91</c:f>
                <c:numCache>
                  <c:formatCode>General</c:formatCode>
                  <c:ptCount val="17"/>
                  <c:pt idx="0">
                    <c:v>5.4460678258428721E-5</c:v>
                  </c:pt>
                  <c:pt idx="1">
                    <c:v>1.6422626652891853E-5</c:v>
                  </c:pt>
                  <c:pt idx="2">
                    <c:v>2.7462043807471002E-4</c:v>
                  </c:pt>
                  <c:pt idx="3">
                    <c:v>7.1816266573766438E-4</c:v>
                  </c:pt>
                  <c:pt idx="4">
                    <c:v>8.1724610666648249E-4</c:v>
                  </c:pt>
                  <c:pt idx="5">
                    <c:v>7.3127548451446824E-4</c:v>
                  </c:pt>
                  <c:pt idx="6">
                    <c:v>7.4835407702886724E-4</c:v>
                  </c:pt>
                  <c:pt idx="7">
                    <c:v>1.347356575562419E-3</c:v>
                  </c:pt>
                  <c:pt idx="8">
                    <c:v>2.7472657283990573E-3</c:v>
                  </c:pt>
                  <c:pt idx="9">
                    <c:v>2.6804919120096356E-2</c:v>
                  </c:pt>
                  <c:pt idx="10">
                    <c:v>2.9317827699262146E-2</c:v>
                  </c:pt>
                  <c:pt idx="11">
                    <c:v>2.9930690487628104E-2</c:v>
                  </c:pt>
                  <c:pt idx="12">
                    <c:v>4.0602573977100917E-2</c:v>
                  </c:pt>
                  <c:pt idx="13">
                    <c:v>3.5920269915169736E-2</c:v>
                  </c:pt>
                  <c:pt idx="14">
                    <c:v>2.9628744760926164E-2</c:v>
                  </c:pt>
                  <c:pt idx="15">
                    <c:v>1.4941437676239063E-2</c:v>
                  </c:pt>
                  <c:pt idx="16">
                    <c:v>1.4040312454236591E-3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'Sheet 1 (2)'!$C$75:$C$91</c:f>
              <c:numCache>
                <c:formatCode>General</c:formatCode>
                <c:ptCount val="17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</c:numCache>
            </c:numRef>
          </c:xVal>
          <c:yVal>
            <c:numRef>
              <c:f>'Sheet 1 (2)'!$F$75:$F$91</c:f>
              <c:numCache>
                <c:formatCode>General</c:formatCode>
                <c:ptCount val="17"/>
                <c:pt idx="0">
                  <c:v>1.7722836196803217E-3</c:v>
                </c:pt>
                <c:pt idx="1">
                  <c:v>4.2818817923533023E-3</c:v>
                </c:pt>
                <c:pt idx="2">
                  <c:v>7.1799457796418399E-3</c:v>
                </c:pt>
                <c:pt idx="3">
                  <c:v>1.0256727315439036E-2</c:v>
                </c:pt>
                <c:pt idx="4">
                  <c:v>1.5175828373884637E-2</c:v>
                </c:pt>
                <c:pt idx="5">
                  <c:v>1.9408644362823978E-2</c:v>
                </c:pt>
                <c:pt idx="6">
                  <c:v>2.3327204969955332E-2</c:v>
                </c:pt>
                <c:pt idx="7">
                  <c:v>3.1680389232206022E-2</c:v>
                </c:pt>
                <c:pt idx="8">
                  <c:v>0.14387836667087409</c:v>
                </c:pt>
                <c:pt idx="9">
                  <c:v>0.48797837971661007</c:v>
                </c:pt>
                <c:pt idx="10">
                  <c:v>0.67004829820598766</c:v>
                </c:pt>
                <c:pt idx="11">
                  <c:v>0.70921078605738985</c:v>
                </c:pt>
                <c:pt idx="12">
                  <c:v>0.9492597496260875</c:v>
                </c:pt>
                <c:pt idx="13">
                  <c:v>1.5178406178234485</c:v>
                </c:pt>
                <c:pt idx="14">
                  <c:v>1.9993304100330835</c:v>
                </c:pt>
                <c:pt idx="15">
                  <c:v>3.2538627332078827</c:v>
                </c:pt>
                <c:pt idx="16">
                  <c:v>4.9197370433340648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F-9942-93E1-40E9946CA05B}"/>
            </c:ext>
          </c:extLst>
        </c:ser>
        <c:ser>
          <c:idx val="2"/>
          <c:order val="2"/>
          <c:tx>
            <c:strRef>
              <c:f>'Sheet 1 (2)'!$E$73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'Sheet 1 (2)'!$J$75:$J$91</c:f>
                <c:numCache>
                  <c:formatCode>General</c:formatCode>
                  <c:ptCount val="17"/>
                  <c:pt idx="0">
                    <c:v>1.6510824808669734E-5</c:v>
                  </c:pt>
                  <c:pt idx="1">
                    <c:v>9.854504844943325E-6</c:v>
                  </c:pt>
                  <c:pt idx="2">
                    <c:v>3.2614147693026262E-5</c:v>
                  </c:pt>
                  <c:pt idx="3">
                    <c:v>2.6238930897505948E-4</c:v>
                  </c:pt>
                  <c:pt idx="4">
                    <c:v>4.3603909587253115E-4</c:v>
                  </c:pt>
                  <c:pt idx="5">
                    <c:v>4.4969124147096794E-5</c:v>
                  </c:pt>
                  <c:pt idx="6">
                    <c:v>2.059620797816645E-4</c:v>
                  </c:pt>
                  <c:pt idx="7">
                    <c:v>3.2350328687175573E-4</c:v>
                  </c:pt>
                  <c:pt idx="8">
                    <c:v>8.1842790723175667E-4</c:v>
                  </c:pt>
                  <c:pt idx="9">
                    <c:v>1.6012980934070103E-3</c:v>
                  </c:pt>
                  <c:pt idx="10">
                    <c:v>2.4510005415711803E-3</c:v>
                  </c:pt>
                  <c:pt idx="11">
                    <c:v>1.1879876688924184E-3</c:v>
                  </c:pt>
                  <c:pt idx="12">
                    <c:v>2.6551719106952449E-3</c:v>
                  </c:pt>
                  <c:pt idx="13">
                    <c:v>1.2894083072278715E-2</c:v>
                  </c:pt>
                  <c:pt idx="14">
                    <c:v>2.0510952417910594E-2</c:v>
                  </c:pt>
                  <c:pt idx="15">
                    <c:v>3.1421363934516292E-2</c:v>
                  </c:pt>
                  <c:pt idx="16">
                    <c:v>1.2611219443320189E-2</c:v>
                  </c:pt>
                </c:numCache>
              </c:numRef>
            </c:plus>
            <c:minus>
              <c:numRef>
                <c:f>'Sheet 1 (2)'!$J$75:$J$91</c:f>
                <c:numCache>
                  <c:formatCode>General</c:formatCode>
                  <c:ptCount val="17"/>
                  <c:pt idx="0">
                    <c:v>1.6510824808669734E-5</c:v>
                  </c:pt>
                  <c:pt idx="1">
                    <c:v>9.854504844943325E-6</c:v>
                  </c:pt>
                  <c:pt idx="2">
                    <c:v>3.2614147693026262E-5</c:v>
                  </c:pt>
                  <c:pt idx="3">
                    <c:v>2.6238930897505948E-4</c:v>
                  </c:pt>
                  <c:pt idx="4">
                    <c:v>4.3603909587253115E-4</c:v>
                  </c:pt>
                  <c:pt idx="5">
                    <c:v>4.4969124147096794E-5</c:v>
                  </c:pt>
                  <c:pt idx="6">
                    <c:v>2.059620797816645E-4</c:v>
                  </c:pt>
                  <c:pt idx="7">
                    <c:v>3.2350328687175573E-4</c:v>
                  </c:pt>
                  <c:pt idx="8">
                    <c:v>8.1842790723175667E-4</c:v>
                  </c:pt>
                  <c:pt idx="9">
                    <c:v>1.6012980934070103E-3</c:v>
                  </c:pt>
                  <c:pt idx="10">
                    <c:v>2.4510005415711803E-3</c:v>
                  </c:pt>
                  <c:pt idx="11">
                    <c:v>1.1879876688924184E-3</c:v>
                  </c:pt>
                  <c:pt idx="12">
                    <c:v>2.6551719106952449E-3</c:v>
                  </c:pt>
                  <c:pt idx="13">
                    <c:v>1.2894083072278715E-2</c:v>
                  </c:pt>
                  <c:pt idx="14">
                    <c:v>2.0510952417910594E-2</c:v>
                  </c:pt>
                  <c:pt idx="15">
                    <c:v>3.1421363934516292E-2</c:v>
                  </c:pt>
                  <c:pt idx="16">
                    <c:v>1.2611219443320189E-2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'Sheet 1 (2)'!$C$75:$C$91</c:f>
              <c:numCache>
                <c:formatCode>General</c:formatCode>
                <c:ptCount val="17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</c:numCache>
            </c:numRef>
          </c:xVal>
          <c:yVal>
            <c:numRef>
              <c:f>'Sheet 1 (2)'!$E$75:$E$91</c:f>
              <c:numCache>
                <c:formatCode>General</c:formatCode>
                <c:ptCount val="17"/>
                <c:pt idx="0">
                  <c:v>7.4494414837465131E-4</c:v>
                </c:pt>
                <c:pt idx="1">
                  <c:v>1.6048680500158716E-3</c:v>
                </c:pt>
                <c:pt idx="2">
                  <c:v>2.6297273378593578E-3</c:v>
                </c:pt>
                <c:pt idx="3">
                  <c:v>3.80427514123348E-3</c:v>
                </c:pt>
                <c:pt idx="4">
                  <c:v>6.5877188190629982E-3</c:v>
                </c:pt>
                <c:pt idx="5">
                  <c:v>9.0391618617188391E-3</c:v>
                </c:pt>
                <c:pt idx="6">
                  <c:v>1.1344941819595269E-2</c:v>
                </c:pt>
                <c:pt idx="7">
                  <c:v>1.62690507163432E-2</c:v>
                </c:pt>
                <c:pt idx="8">
                  <c:v>8.5416717301437739E-2</c:v>
                </c:pt>
                <c:pt idx="9">
                  <c:v>0.31157598741138059</c:v>
                </c:pt>
                <c:pt idx="10">
                  <c:v>0.44347832787401936</c:v>
                </c:pt>
                <c:pt idx="11">
                  <c:v>0.47544261877834049</c:v>
                </c:pt>
                <c:pt idx="12">
                  <c:v>0.67768807728943081</c:v>
                </c:pt>
                <c:pt idx="13">
                  <c:v>1.1830670647580037</c:v>
                </c:pt>
                <c:pt idx="14">
                  <c:v>1.6371822445941688</c:v>
                </c:pt>
                <c:pt idx="15">
                  <c:v>2.9168901786762844</c:v>
                </c:pt>
                <c:pt idx="16">
                  <c:v>4.86882797523573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88F-9942-93E1-40E9946CA05B}"/>
            </c:ext>
          </c:extLst>
        </c:ser>
        <c:ser>
          <c:idx val="3"/>
          <c:order val="3"/>
          <c:tx>
            <c:strRef>
              <c:f>'Sheet 1 (2)'!$D$73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'Sheet 1 (2)'!$I$75:$I$91</c:f>
                <c:numCache>
                  <c:formatCode>General</c:formatCode>
                  <c:ptCount val="17"/>
                  <c:pt idx="2">
                    <c:v>6.2980254434666353E-5</c:v>
                  </c:pt>
                  <c:pt idx="3">
                    <c:v>1.3027342456454366E-5</c:v>
                  </c:pt>
                  <c:pt idx="4">
                    <c:v>4.6564537916081798E-5</c:v>
                  </c:pt>
                  <c:pt idx="5">
                    <c:v>2.7044642362462836E-4</c:v>
                  </c:pt>
                  <c:pt idx="6">
                    <c:v>5.7977664310350952E-4</c:v>
                  </c:pt>
                  <c:pt idx="7">
                    <c:v>8.0670882703495696E-4</c:v>
                  </c:pt>
                  <c:pt idx="8">
                    <c:v>1.0658353104936282E-3</c:v>
                  </c:pt>
                  <c:pt idx="9">
                    <c:v>5.7651070929959228E-3</c:v>
                  </c:pt>
                  <c:pt idx="10">
                    <c:v>1.042962031260011E-2</c:v>
                  </c:pt>
                  <c:pt idx="11">
                    <c:v>1.1691605094373989E-2</c:v>
                  </c:pt>
                  <c:pt idx="12">
                    <c:v>1.3584131683686525E-2</c:v>
                  </c:pt>
                  <c:pt idx="13">
                    <c:v>4.9031422559360832E-3</c:v>
                  </c:pt>
                  <c:pt idx="14">
                    <c:v>6.539384007596535E-3</c:v>
                  </c:pt>
                  <c:pt idx="15">
                    <c:v>5.7383456469384002E-3</c:v>
                  </c:pt>
                  <c:pt idx="16">
                    <c:v>4.6745161008745961E-3</c:v>
                  </c:pt>
                </c:numCache>
              </c:numRef>
            </c:plus>
            <c:minus>
              <c:numRef>
                <c:f>'Sheet 1 (2)'!$I$75:$I$91</c:f>
                <c:numCache>
                  <c:formatCode>General</c:formatCode>
                  <c:ptCount val="17"/>
                  <c:pt idx="2">
                    <c:v>6.2980254434666353E-5</c:v>
                  </c:pt>
                  <c:pt idx="3">
                    <c:v>1.3027342456454366E-5</c:v>
                  </c:pt>
                  <c:pt idx="4">
                    <c:v>4.6564537916081798E-5</c:v>
                  </c:pt>
                  <c:pt idx="5">
                    <c:v>2.7044642362462836E-4</c:v>
                  </c:pt>
                  <c:pt idx="6">
                    <c:v>5.7977664310350952E-4</c:v>
                  </c:pt>
                  <c:pt idx="7">
                    <c:v>8.0670882703495696E-4</c:v>
                  </c:pt>
                  <c:pt idx="8">
                    <c:v>1.0658353104936282E-3</c:v>
                  </c:pt>
                  <c:pt idx="9">
                    <c:v>5.7651070929959228E-3</c:v>
                  </c:pt>
                  <c:pt idx="10">
                    <c:v>1.042962031260011E-2</c:v>
                  </c:pt>
                  <c:pt idx="11">
                    <c:v>1.1691605094373989E-2</c:v>
                  </c:pt>
                  <c:pt idx="12">
                    <c:v>1.3584131683686525E-2</c:v>
                  </c:pt>
                  <c:pt idx="13">
                    <c:v>4.9031422559360832E-3</c:v>
                  </c:pt>
                  <c:pt idx="14">
                    <c:v>6.539384007596535E-3</c:v>
                  </c:pt>
                  <c:pt idx="15">
                    <c:v>5.7383456469384002E-3</c:v>
                  </c:pt>
                  <c:pt idx="16">
                    <c:v>4.6745161008745961E-3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'Sheet 1 (2)'!$C$75:$C$91</c:f>
              <c:numCache>
                <c:formatCode>General</c:formatCode>
                <c:ptCount val="17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</c:numCache>
            </c:numRef>
          </c:xVal>
          <c:yVal>
            <c:numRef>
              <c:f>'Sheet 1 (2)'!$D$75:$D$91</c:f>
              <c:numCache>
                <c:formatCode>General</c:formatCode>
                <c:ptCount val="17"/>
                <c:pt idx="2">
                  <c:v>5.6985607988754568E-4</c:v>
                </c:pt>
                <c:pt idx="3">
                  <c:v>1.2758738951829528E-3</c:v>
                </c:pt>
                <c:pt idx="4">
                  <c:v>2.6818860445450027E-3</c:v>
                </c:pt>
                <c:pt idx="5">
                  <c:v>3.9714502417911484E-3</c:v>
                </c:pt>
                <c:pt idx="6">
                  <c:v>5.26606315568557E-3</c:v>
                </c:pt>
                <c:pt idx="7">
                  <c:v>7.4512408288514975E-3</c:v>
                </c:pt>
                <c:pt idx="8">
                  <c:v>4.2160352088774999E-2</c:v>
                </c:pt>
                <c:pt idx="9">
                  <c:v>0.15899372258570749</c:v>
                </c:pt>
                <c:pt idx="10">
                  <c:v>0.24551760826689545</c:v>
                </c:pt>
                <c:pt idx="11">
                  <c:v>0.26984224155068492</c:v>
                </c:pt>
                <c:pt idx="12">
                  <c:v>0.42805414311746737</c:v>
                </c:pt>
                <c:pt idx="13">
                  <c:v>0.82187484988811788</c:v>
                </c:pt>
                <c:pt idx="14">
                  <c:v>1.2277305527648892</c:v>
                </c:pt>
                <c:pt idx="15">
                  <c:v>2.4623233368145874</c:v>
                </c:pt>
                <c:pt idx="16">
                  <c:v>4.752270863247757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88F-9942-93E1-40E9946CA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6097167"/>
        <c:axId val="915091263"/>
      </c:scatterChart>
      <c:valAx>
        <c:axId val="916097167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915091263"/>
        <c:crosses val="autoZero"/>
        <c:crossBetween val="midCat"/>
      </c:valAx>
      <c:valAx>
        <c:axId val="915091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9160971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(2)'!$W$72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(2)'!$V$73:$V$92</c:f>
              <c:numCache>
                <c:formatCode>General</c:formatCode>
                <c:ptCount val="20"/>
                <c:pt idx="0">
                  <c:v>22</c:v>
                </c:pt>
                <c:pt idx="1">
                  <c:v>21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</c:numCache>
            </c:numRef>
          </c:xVal>
          <c:yVal>
            <c:numRef>
              <c:f>'Sheet 1 (2)'!$W$73:$W$92</c:f>
              <c:numCache>
                <c:formatCode>General</c:formatCode>
                <c:ptCount val="20"/>
                <c:pt idx="5">
                  <c:v>5.6985607988754568E-4</c:v>
                </c:pt>
                <c:pt idx="6">
                  <c:v>1.2758738951829528E-3</c:v>
                </c:pt>
                <c:pt idx="7">
                  <c:v>2.6818860445450027E-3</c:v>
                </c:pt>
                <c:pt idx="8">
                  <c:v>3.9714502417911484E-3</c:v>
                </c:pt>
                <c:pt idx="9">
                  <c:v>5.26606315568557E-3</c:v>
                </c:pt>
                <c:pt idx="10">
                  <c:v>7.4512408288514975E-3</c:v>
                </c:pt>
                <c:pt idx="11">
                  <c:v>4.2160352088774999E-2</c:v>
                </c:pt>
                <c:pt idx="12">
                  <c:v>0.15899372258570749</c:v>
                </c:pt>
                <c:pt idx="13">
                  <c:v>0.24551760826689545</c:v>
                </c:pt>
                <c:pt idx="14">
                  <c:v>0.26984224155068492</c:v>
                </c:pt>
                <c:pt idx="15">
                  <c:v>0.42805414311746737</c:v>
                </c:pt>
                <c:pt idx="16">
                  <c:v>0.82187484988811788</c:v>
                </c:pt>
                <c:pt idx="17">
                  <c:v>1.2277305527648892</c:v>
                </c:pt>
                <c:pt idx="18">
                  <c:v>2.4623233368145874</c:v>
                </c:pt>
                <c:pt idx="19">
                  <c:v>4.752270863247757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38-E541-8E48-7964C66B0B76}"/>
            </c:ext>
          </c:extLst>
        </c:ser>
        <c:ser>
          <c:idx val="1"/>
          <c:order val="1"/>
          <c:tx>
            <c:strRef>
              <c:f>'Sheet 1 (2)'!$X$72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 1 (2)'!$V$73:$V$92</c:f>
              <c:numCache>
                <c:formatCode>General</c:formatCode>
                <c:ptCount val="20"/>
                <c:pt idx="0">
                  <c:v>22</c:v>
                </c:pt>
                <c:pt idx="1">
                  <c:v>21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</c:numCache>
            </c:numRef>
          </c:xVal>
          <c:yVal>
            <c:numRef>
              <c:f>'Sheet 1 (2)'!$X$73:$X$92</c:f>
              <c:numCache>
                <c:formatCode>General</c:formatCode>
                <c:ptCount val="20"/>
                <c:pt idx="3">
                  <c:v>7.4494414837465131E-4</c:v>
                </c:pt>
                <c:pt idx="4">
                  <c:v>1.6048680500158716E-3</c:v>
                </c:pt>
                <c:pt idx="5">
                  <c:v>2.6297273378593578E-3</c:v>
                </c:pt>
                <c:pt idx="6">
                  <c:v>3.80427514123348E-3</c:v>
                </c:pt>
                <c:pt idx="7">
                  <c:v>6.5877188190629982E-3</c:v>
                </c:pt>
                <c:pt idx="8">
                  <c:v>9.0391618617188391E-3</c:v>
                </c:pt>
                <c:pt idx="9">
                  <c:v>1.1344941819595269E-2</c:v>
                </c:pt>
                <c:pt idx="10">
                  <c:v>1.62690507163432E-2</c:v>
                </c:pt>
                <c:pt idx="11">
                  <c:v>8.5416717301437739E-2</c:v>
                </c:pt>
                <c:pt idx="12">
                  <c:v>0.31157598741138059</c:v>
                </c:pt>
                <c:pt idx="13">
                  <c:v>0.44347832787401936</c:v>
                </c:pt>
                <c:pt idx="14">
                  <c:v>0.47544261877834049</c:v>
                </c:pt>
                <c:pt idx="15">
                  <c:v>0.67768807728943081</c:v>
                </c:pt>
                <c:pt idx="16">
                  <c:v>1.1830670647580037</c:v>
                </c:pt>
                <c:pt idx="17">
                  <c:v>1.6371822445941688</c:v>
                </c:pt>
                <c:pt idx="18">
                  <c:v>2.9168901786762844</c:v>
                </c:pt>
                <c:pt idx="19">
                  <c:v>4.86882797523573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38-E541-8E48-7964C66B0B76}"/>
            </c:ext>
          </c:extLst>
        </c:ser>
        <c:ser>
          <c:idx val="2"/>
          <c:order val="2"/>
          <c:tx>
            <c:strRef>
              <c:f>'Sheet 1 (2)'!$Y$72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'Sheet 1 (2)'!$V$73:$V$92</c:f>
              <c:numCache>
                <c:formatCode>General</c:formatCode>
                <c:ptCount val="20"/>
                <c:pt idx="0">
                  <c:v>22</c:v>
                </c:pt>
                <c:pt idx="1">
                  <c:v>21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</c:numCache>
            </c:numRef>
          </c:xVal>
          <c:yVal>
            <c:numRef>
              <c:f>'Sheet 1 (2)'!$Y$73:$Y$92</c:f>
              <c:numCache>
                <c:formatCode>General</c:formatCode>
                <c:ptCount val="20"/>
                <c:pt idx="3">
                  <c:v>1.7722836196803217E-3</c:v>
                </c:pt>
                <c:pt idx="4">
                  <c:v>4.2818817923533023E-3</c:v>
                </c:pt>
                <c:pt idx="5">
                  <c:v>7.1799457796418399E-3</c:v>
                </c:pt>
                <c:pt idx="6">
                  <c:v>1.0256727315439036E-2</c:v>
                </c:pt>
                <c:pt idx="7">
                  <c:v>1.5175828373884637E-2</c:v>
                </c:pt>
                <c:pt idx="8">
                  <c:v>1.9408644362823978E-2</c:v>
                </c:pt>
                <c:pt idx="9">
                  <c:v>2.3327204969955332E-2</c:v>
                </c:pt>
                <c:pt idx="10">
                  <c:v>3.1680389232206022E-2</c:v>
                </c:pt>
                <c:pt idx="11">
                  <c:v>0.14387836667087409</c:v>
                </c:pt>
                <c:pt idx="12">
                  <c:v>0.48797837971661007</c:v>
                </c:pt>
                <c:pt idx="13">
                  <c:v>0.67004829820598766</c:v>
                </c:pt>
                <c:pt idx="14">
                  <c:v>0.70921078605738985</c:v>
                </c:pt>
                <c:pt idx="15">
                  <c:v>0.9492597496260875</c:v>
                </c:pt>
                <c:pt idx="16">
                  <c:v>1.5178406178234485</c:v>
                </c:pt>
                <c:pt idx="17">
                  <c:v>1.9993304100330835</c:v>
                </c:pt>
                <c:pt idx="18">
                  <c:v>3.2538627332078827</c:v>
                </c:pt>
                <c:pt idx="19">
                  <c:v>4.9197370433340648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F38-E541-8E48-7964C66B0B76}"/>
            </c:ext>
          </c:extLst>
        </c:ser>
        <c:ser>
          <c:idx val="3"/>
          <c:order val="3"/>
          <c:tx>
            <c:strRef>
              <c:f>'Sheet 1 (2)'!$Z$72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'Sheet 1 (2)'!$V$73:$V$92</c:f>
              <c:numCache>
                <c:formatCode>General</c:formatCode>
                <c:ptCount val="20"/>
                <c:pt idx="0">
                  <c:v>22</c:v>
                </c:pt>
                <c:pt idx="1">
                  <c:v>21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</c:numCache>
            </c:numRef>
          </c:xVal>
          <c:yVal>
            <c:numRef>
              <c:f>'Sheet 1 (2)'!$Z$73:$Z$92</c:f>
              <c:numCache>
                <c:formatCode>General</c:formatCode>
                <c:ptCount val="20"/>
                <c:pt idx="3">
                  <c:v>4.815520730817595E-3</c:v>
                </c:pt>
                <c:pt idx="4">
                  <c:v>7.8754950684733708E-3</c:v>
                </c:pt>
                <c:pt idx="5">
                  <c:v>1.121461474339879E-2</c:v>
                </c:pt>
                <c:pt idx="6">
                  <c:v>1.5215388354062567E-2</c:v>
                </c:pt>
                <c:pt idx="7">
                  <c:v>2.1884589017446027E-2</c:v>
                </c:pt>
                <c:pt idx="8">
                  <c:v>2.7639820730753054E-2</c:v>
                </c:pt>
                <c:pt idx="9">
                  <c:v>3.2596533319630971E-2</c:v>
                </c:pt>
                <c:pt idx="10">
                  <c:v>4.2994160681387235E-2</c:v>
                </c:pt>
                <c:pt idx="11">
                  <c:v>0.17030813909522272</c:v>
                </c:pt>
                <c:pt idx="12">
                  <c:v>0.55011480181789751</c:v>
                </c:pt>
                <c:pt idx="13">
                  <c:v>0.73424548468232143</c:v>
                </c:pt>
                <c:pt idx="14">
                  <c:v>0.77640273329812703</c:v>
                </c:pt>
                <c:pt idx="15">
                  <c:v>1.0280962885626743</c:v>
                </c:pt>
                <c:pt idx="16">
                  <c:v>1.5903096224133588</c:v>
                </c:pt>
                <c:pt idx="17">
                  <c:v>2.0719307295813598</c:v>
                </c:pt>
                <c:pt idx="18">
                  <c:v>3.3129211974894912</c:v>
                </c:pt>
                <c:pt idx="19">
                  <c:v>4.9100127243177738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F38-E541-8E48-7964C66B0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2104879"/>
        <c:axId val="661350991"/>
      </c:scatterChart>
      <c:valAx>
        <c:axId val="71210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61350991"/>
        <c:crosses val="autoZero"/>
        <c:crossBetween val="midCat"/>
      </c:valAx>
      <c:valAx>
        <c:axId val="661350991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121048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(2)'!$V$75</c:f>
              <c:strCache>
                <c:ptCount val="1"/>
                <c:pt idx="0">
                  <c:v>20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(2)'!$W$75:$Z$75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8D-D546-9A9D-44361DF2930C}"/>
            </c:ext>
          </c:extLst>
        </c:ser>
        <c:ser>
          <c:idx val="1"/>
          <c:order val="1"/>
          <c:tx>
            <c:strRef>
              <c:f>'Sheet 1 (2)'!$V$76</c:f>
              <c:strCache>
                <c:ptCount val="1"/>
                <c:pt idx="0">
                  <c:v>19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(2)'!$W$76:$Z$76</c:f>
              <c:numCache>
                <c:formatCode>General</c:formatCode>
                <c:ptCount val="4"/>
                <c:pt idx="1">
                  <c:v>7.4494414837465131E-4</c:v>
                </c:pt>
                <c:pt idx="2">
                  <c:v>1.7722836196803217E-3</c:v>
                </c:pt>
                <c:pt idx="3">
                  <c:v>4.815520730817595E-3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8D-D546-9A9D-44361DF2930C}"/>
            </c:ext>
          </c:extLst>
        </c:ser>
        <c:ser>
          <c:idx val="2"/>
          <c:order val="2"/>
          <c:tx>
            <c:strRef>
              <c:f>'Sheet 1 (2)'!$V$77</c:f>
              <c:strCache>
                <c:ptCount val="1"/>
                <c:pt idx="0">
                  <c:v>18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(2)'!$W$77:$Z$77</c:f>
              <c:numCache>
                <c:formatCode>General</c:formatCode>
                <c:ptCount val="4"/>
                <c:pt idx="1">
                  <c:v>1.6048680500158716E-3</c:v>
                </c:pt>
                <c:pt idx="2">
                  <c:v>4.2818817923533023E-3</c:v>
                </c:pt>
                <c:pt idx="3">
                  <c:v>7.8754950684733708E-3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F8D-D546-9A9D-44361DF2930C}"/>
            </c:ext>
          </c:extLst>
        </c:ser>
        <c:ser>
          <c:idx val="3"/>
          <c:order val="3"/>
          <c:tx>
            <c:strRef>
              <c:f>'Sheet 1 (2)'!$V$78</c:f>
              <c:strCache>
                <c:ptCount val="1"/>
                <c:pt idx="0">
                  <c:v>17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(2)'!$W$78:$Z$78</c:f>
              <c:numCache>
                <c:formatCode>General</c:formatCode>
                <c:ptCount val="4"/>
                <c:pt idx="0">
                  <c:v>5.6985607988754568E-4</c:v>
                </c:pt>
                <c:pt idx="1">
                  <c:v>2.6297273378593578E-3</c:v>
                </c:pt>
                <c:pt idx="2">
                  <c:v>7.1799457796418399E-3</c:v>
                </c:pt>
                <c:pt idx="3">
                  <c:v>1.121461474339879E-2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F8D-D546-9A9D-44361DF2930C}"/>
            </c:ext>
          </c:extLst>
        </c:ser>
        <c:ser>
          <c:idx val="4"/>
          <c:order val="4"/>
          <c:tx>
            <c:strRef>
              <c:f>'Sheet 1 (2)'!$V$79</c:f>
              <c:strCache>
                <c:ptCount val="1"/>
                <c:pt idx="0">
                  <c:v>16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(2)'!$W$79:$Z$79</c:f>
              <c:numCache>
                <c:formatCode>General</c:formatCode>
                <c:ptCount val="4"/>
                <c:pt idx="0">
                  <c:v>1.2758738951829528E-3</c:v>
                </c:pt>
                <c:pt idx="1">
                  <c:v>3.80427514123348E-3</c:v>
                </c:pt>
                <c:pt idx="2">
                  <c:v>1.0256727315439036E-2</c:v>
                </c:pt>
                <c:pt idx="3">
                  <c:v>1.5215388354062567E-2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F8D-D546-9A9D-44361DF2930C}"/>
            </c:ext>
          </c:extLst>
        </c:ser>
        <c:ser>
          <c:idx val="5"/>
          <c:order val="5"/>
          <c:tx>
            <c:strRef>
              <c:f>'Sheet 1 (2)'!$V$80</c:f>
              <c:strCache>
                <c:ptCount val="1"/>
                <c:pt idx="0">
                  <c:v>15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(2)'!$W$80:$Z$80</c:f>
              <c:numCache>
                <c:formatCode>General</c:formatCode>
                <c:ptCount val="4"/>
                <c:pt idx="0">
                  <c:v>2.6818860445450027E-3</c:v>
                </c:pt>
                <c:pt idx="1">
                  <c:v>6.5877188190629982E-3</c:v>
                </c:pt>
                <c:pt idx="2">
                  <c:v>1.5175828373884637E-2</c:v>
                </c:pt>
                <c:pt idx="3">
                  <c:v>2.1884589017446027E-2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F8D-D546-9A9D-44361DF2930C}"/>
            </c:ext>
          </c:extLst>
        </c:ser>
        <c:ser>
          <c:idx val="6"/>
          <c:order val="6"/>
          <c:tx>
            <c:strRef>
              <c:f>'Sheet 1 (2)'!$V$81</c:f>
              <c:strCache>
                <c:ptCount val="1"/>
                <c:pt idx="0">
                  <c:v>14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(2)'!$W$81:$Z$81</c:f>
              <c:numCache>
                <c:formatCode>General</c:formatCode>
                <c:ptCount val="4"/>
                <c:pt idx="0">
                  <c:v>3.9714502417911484E-3</c:v>
                </c:pt>
                <c:pt idx="1">
                  <c:v>9.0391618617188391E-3</c:v>
                </c:pt>
                <c:pt idx="2">
                  <c:v>1.9408644362823978E-2</c:v>
                </c:pt>
                <c:pt idx="3">
                  <c:v>2.7639820730753054E-2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F8D-D546-9A9D-44361DF2930C}"/>
            </c:ext>
          </c:extLst>
        </c:ser>
        <c:ser>
          <c:idx val="7"/>
          <c:order val="7"/>
          <c:tx>
            <c:strRef>
              <c:f>'Sheet 1 (2)'!$V$82</c:f>
              <c:strCache>
                <c:ptCount val="1"/>
                <c:pt idx="0">
                  <c:v>13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(2)'!$W$82:$Z$82</c:f>
              <c:numCache>
                <c:formatCode>General</c:formatCode>
                <c:ptCount val="4"/>
                <c:pt idx="0">
                  <c:v>5.26606315568557E-3</c:v>
                </c:pt>
                <c:pt idx="1">
                  <c:v>1.1344941819595269E-2</c:v>
                </c:pt>
                <c:pt idx="2">
                  <c:v>2.3327204969955332E-2</c:v>
                </c:pt>
                <c:pt idx="3">
                  <c:v>3.2596533319630971E-2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F8D-D546-9A9D-44361DF2930C}"/>
            </c:ext>
          </c:extLst>
        </c:ser>
        <c:ser>
          <c:idx val="8"/>
          <c:order val="8"/>
          <c:tx>
            <c:strRef>
              <c:f>'Sheet 1 (2)'!$V$83</c:f>
              <c:strCache>
                <c:ptCount val="1"/>
                <c:pt idx="0">
                  <c:v>12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(2)'!$W$83:$Z$83</c:f>
              <c:numCache>
                <c:formatCode>General</c:formatCode>
                <c:ptCount val="4"/>
                <c:pt idx="0">
                  <c:v>7.4512408288514975E-3</c:v>
                </c:pt>
                <c:pt idx="1">
                  <c:v>1.62690507163432E-2</c:v>
                </c:pt>
                <c:pt idx="2">
                  <c:v>3.1680389232206022E-2</c:v>
                </c:pt>
                <c:pt idx="3">
                  <c:v>4.2994160681387235E-2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F8D-D546-9A9D-44361DF2930C}"/>
            </c:ext>
          </c:extLst>
        </c:ser>
        <c:ser>
          <c:idx val="9"/>
          <c:order val="9"/>
          <c:tx>
            <c:strRef>
              <c:f>'Sheet 1 (2)'!$V$84</c:f>
              <c:strCache>
                <c:ptCount val="1"/>
                <c:pt idx="0">
                  <c:v>11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(2)'!$W$84:$Z$84</c:f>
              <c:numCache>
                <c:formatCode>General</c:formatCode>
                <c:ptCount val="4"/>
                <c:pt idx="0">
                  <c:v>4.2160352088774999E-2</c:v>
                </c:pt>
                <c:pt idx="1">
                  <c:v>8.5416717301437739E-2</c:v>
                </c:pt>
                <c:pt idx="2">
                  <c:v>0.14387836667087409</c:v>
                </c:pt>
                <c:pt idx="3">
                  <c:v>0.17030813909522272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F8D-D546-9A9D-44361DF2930C}"/>
            </c:ext>
          </c:extLst>
        </c:ser>
        <c:ser>
          <c:idx val="10"/>
          <c:order val="10"/>
          <c:tx>
            <c:strRef>
              <c:f>'Sheet 1 (2)'!$V$85</c:f>
              <c:strCache>
                <c:ptCount val="1"/>
                <c:pt idx="0">
                  <c:v>10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(2)'!$W$85:$Z$85</c:f>
              <c:numCache>
                <c:formatCode>General</c:formatCode>
                <c:ptCount val="4"/>
                <c:pt idx="0">
                  <c:v>0.15899372258570749</c:v>
                </c:pt>
                <c:pt idx="1">
                  <c:v>0.31157598741138059</c:v>
                </c:pt>
                <c:pt idx="2">
                  <c:v>0.48797837971661007</c:v>
                </c:pt>
                <c:pt idx="3">
                  <c:v>0.55011480181789751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F8D-D546-9A9D-44361DF2930C}"/>
            </c:ext>
          </c:extLst>
        </c:ser>
        <c:ser>
          <c:idx val="11"/>
          <c:order val="11"/>
          <c:tx>
            <c:strRef>
              <c:f>'Sheet 1 (2)'!$V$86</c:f>
              <c:strCache>
                <c:ptCount val="1"/>
                <c:pt idx="0">
                  <c:v>9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(2)'!$W$86:$Z$86</c:f>
              <c:numCache>
                <c:formatCode>General</c:formatCode>
                <c:ptCount val="4"/>
                <c:pt idx="0">
                  <c:v>0.24551760826689545</c:v>
                </c:pt>
                <c:pt idx="1">
                  <c:v>0.44347832787401936</c:v>
                </c:pt>
                <c:pt idx="2">
                  <c:v>0.67004829820598766</c:v>
                </c:pt>
                <c:pt idx="3">
                  <c:v>0.73424548468232143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F8D-D546-9A9D-44361DF2930C}"/>
            </c:ext>
          </c:extLst>
        </c:ser>
        <c:ser>
          <c:idx val="12"/>
          <c:order val="12"/>
          <c:tx>
            <c:strRef>
              <c:f>'Sheet 1 (2)'!$V$87</c:f>
              <c:strCache>
                <c:ptCount val="1"/>
                <c:pt idx="0">
                  <c:v>8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(2)'!$W$87:$Z$87</c:f>
              <c:numCache>
                <c:formatCode>General</c:formatCode>
                <c:ptCount val="4"/>
                <c:pt idx="0">
                  <c:v>0.26984224155068492</c:v>
                </c:pt>
                <c:pt idx="1">
                  <c:v>0.47544261877834049</c:v>
                </c:pt>
                <c:pt idx="2">
                  <c:v>0.70921078605738985</c:v>
                </c:pt>
                <c:pt idx="3">
                  <c:v>0.77640273329812703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F8D-D546-9A9D-44361DF2930C}"/>
            </c:ext>
          </c:extLst>
        </c:ser>
        <c:ser>
          <c:idx val="13"/>
          <c:order val="13"/>
          <c:tx>
            <c:strRef>
              <c:f>'Sheet 1 (2)'!$V$88</c:f>
              <c:strCache>
                <c:ptCount val="1"/>
                <c:pt idx="0">
                  <c:v>7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(2)'!$W$88:$Z$88</c:f>
              <c:numCache>
                <c:formatCode>General</c:formatCode>
                <c:ptCount val="4"/>
                <c:pt idx="0">
                  <c:v>0.42805414311746737</c:v>
                </c:pt>
                <c:pt idx="1">
                  <c:v>0.67768807728943081</c:v>
                </c:pt>
                <c:pt idx="2">
                  <c:v>0.9492597496260875</c:v>
                </c:pt>
                <c:pt idx="3">
                  <c:v>1.0280962885626743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F8D-D546-9A9D-44361DF2930C}"/>
            </c:ext>
          </c:extLst>
        </c:ser>
        <c:ser>
          <c:idx val="14"/>
          <c:order val="14"/>
          <c:tx>
            <c:strRef>
              <c:f>'Sheet 1 (2)'!$V$89</c:f>
              <c:strCache>
                <c:ptCount val="1"/>
                <c:pt idx="0">
                  <c:v>6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(2)'!$W$89:$Z$89</c:f>
              <c:numCache>
                <c:formatCode>General</c:formatCode>
                <c:ptCount val="4"/>
                <c:pt idx="0">
                  <c:v>0.82187484988811788</c:v>
                </c:pt>
                <c:pt idx="1">
                  <c:v>1.1830670647580037</c:v>
                </c:pt>
                <c:pt idx="2">
                  <c:v>1.5178406178234485</c:v>
                </c:pt>
                <c:pt idx="3">
                  <c:v>1.5903096224133588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F8D-D546-9A9D-44361DF2930C}"/>
            </c:ext>
          </c:extLst>
        </c:ser>
        <c:ser>
          <c:idx val="15"/>
          <c:order val="15"/>
          <c:tx>
            <c:strRef>
              <c:f>'Sheet 1 (2)'!$V$90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(2)'!$W$90:$Z$90</c:f>
              <c:numCache>
                <c:formatCode>General</c:formatCode>
                <c:ptCount val="4"/>
                <c:pt idx="0">
                  <c:v>1.2277305527648892</c:v>
                </c:pt>
                <c:pt idx="1">
                  <c:v>1.6371822445941688</c:v>
                </c:pt>
                <c:pt idx="2">
                  <c:v>1.9993304100330835</c:v>
                </c:pt>
                <c:pt idx="3">
                  <c:v>2.0719307295813598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F8D-D546-9A9D-44361DF2930C}"/>
            </c:ext>
          </c:extLst>
        </c:ser>
        <c:ser>
          <c:idx val="16"/>
          <c:order val="16"/>
          <c:tx>
            <c:strRef>
              <c:f>'Sheet 1 (2)'!$V$91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(2)'!$W$91:$Z$91</c:f>
              <c:numCache>
                <c:formatCode>General</c:formatCode>
                <c:ptCount val="4"/>
                <c:pt idx="0">
                  <c:v>2.4623233368145874</c:v>
                </c:pt>
                <c:pt idx="1">
                  <c:v>2.9168901786762844</c:v>
                </c:pt>
                <c:pt idx="2">
                  <c:v>3.2538627332078827</c:v>
                </c:pt>
                <c:pt idx="3">
                  <c:v>3.3129211974894912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F8D-D546-9A9D-44361DF2930C}"/>
            </c:ext>
          </c:extLst>
        </c:ser>
        <c:ser>
          <c:idx val="17"/>
          <c:order val="17"/>
          <c:tx>
            <c:strRef>
              <c:f>'Sheet 1 (2)'!$V$92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(2)'!$W$92:$Z$92</c:f>
              <c:numCache>
                <c:formatCode>General</c:formatCode>
                <c:ptCount val="4"/>
                <c:pt idx="0">
                  <c:v>4.752270863247757</c:v>
                </c:pt>
                <c:pt idx="1">
                  <c:v>4.86882797523573</c:v>
                </c:pt>
                <c:pt idx="2">
                  <c:v>4.9197370433340648</c:v>
                </c:pt>
                <c:pt idx="3">
                  <c:v>4.9100127243177738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F8D-D546-9A9D-44361DF29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681583"/>
        <c:axId val="712208079"/>
      </c:scatterChart>
      <c:valAx>
        <c:axId val="709681583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12208079"/>
        <c:crosses val="autoZero"/>
        <c:crossBetween val="midCat"/>
      </c:valAx>
      <c:valAx>
        <c:axId val="712208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096815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(2)'!$V$82</c:f>
              <c:strCache>
                <c:ptCount val="1"/>
                <c:pt idx="0">
                  <c:v>13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'Sheet 1 (2)'!$W$72:$Z$72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xVal>
          <c:yVal>
            <c:numRef>
              <c:f>'Sheet 1 (2)'!$W$82:$Z$82</c:f>
              <c:numCache>
                <c:formatCode>General</c:formatCode>
                <c:ptCount val="4"/>
                <c:pt idx="0">
                  <c:v>5.26606315568557E-3</c:v>
                </c:pt>
                <c:pt idx="1">
                  <c:v>1.1344941819595269E-2</c:v>
                </c:pt>
                <c:pt idx="2">
                  <c:v>2.3327204969955332E-2</c:v>
                </c:pt>
                <c:pt idx="3">
                  <c:v>3.2596533319630971E-2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63-414D-9304-CC4A2F4A5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8615311"/>
        <c:axId val="738454847"/>
      </c:scatterChart>
      <c:valAx>
        <c:axId val="738615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38454847"/>
        <c:crosses val="autoZero"/>
        <c:crossBetween val="midCat"/>
      </c:valAx>
      <c:valAx>
        <c:axId val="73845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386153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(2)'!$V$77</c:f>
              <c:strCache>
                <c:ptCount val="1"/>
                <c:pt idx="0">
                  <c:v>18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(2)'!$AW$72:$AZ$72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(2)'!$AW$77:$AZ$77</c:f>
              <c:numCache>
                <c:formatCode>General</c:formatCode>
                <c:ptCount val="4"/>
                <c:pt idx="0">
                  <c:v>0</c:v>
                </c:pt>
                <c:pt idx="1">
                  <c:v>1.2685105649625807E-2</c:v>
                </c:pt>
                <c:pt idx="2">
                  <c:v>2.900172916725334E-2</c:v>
                </c:pt>
                <c:pt idx="3">
                  <c:v>5.1444981687893077E-2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43-8F47-B4AE-9980F5628396}"/>
            </c:ext>
          </c:extLst>
        </c:ser>
        <c:ser>
          <c:idx val="1"/>
          <c:order val="1"/>
          <c:tx>
            <c:strRef>
              <c:f>'Sheet 1 (2)'!$V$78</c:f>
              <c:strCache>
                <c:ptCount val="1"/>
                <c:pt idx="0">
                  <c:v>17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 1 (2)'!$AW$72:$AZ$72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(2)'!$AW$78:$AZ$78</c:f>
              <c:numCache>
                <c:formatCode>General</c:formatCode>
                <c:ptCount val="4"/>
                <c:pt idx="0">
                  <c:v>5.4636332871738297E-3</c:v>
                </c:pt>
                <c:pt idx="1">
                  <c:v>2.0785739432051916E-2</c:v>
                </c:pt>
                <c:pt idx="2">
                  <c:v>4.8630684599607683E-2</c:v>
                </c:pt>
                <c:pt idx="3">
                  <c:v>7.3257064488615423E-2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43-8F47-B4AE-9980F5628396}"/>
            </c:ext>
          </c:extLst>
        </c:ser>
        <c:ser>
          <c:idx val="2"/>
          <c:order val="2"/>
          <c:tx>
            <c:strRef>
              <c:f>'Sheet 1 (2)'!$V$79</c:f>
              <c:strCache>
                <c:ptCount val="1"/>
                <c:pt idx="0">
                  <c:v>16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'Sheet 1 (2)'!$AW$72:$AZ$72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(2)'!$AW$79:$AZ$79</c:f>
              <c:numCache>
                <c:formatCode>General</c:formatCode>
                <c:ptCount val="4"/>
                <c:pt idx="0">
                  <c:v>1.2232750215340933E-2</c:v>
                </c:pt>
                <c:pt idx="1">
                  <c:v>3.0069532561455493E-2</c:v>
                </c:pt>
                <c:pt idx="2">
                  <c:v>6.9470116684666378E-2</c:v>
                </c:pt>
                <c:pt idx="3">
                  <c:v>9.939125965330127E-2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43-8F47-B4AE-9980F5628396}"/>
            </c:ext>
          </c:extLst>
        </c:ser>
        <c:ser>
          <c:idx val="3"/>
          <c:order val="3"/>
          <c:tx>
            <c:strRef>
              <c:f>'Sheet 1 (2)'!$V$80</c:f>
              <c:strCache>
                <c:ptCount val="1"/>
                <c:pt idx="0">
                  <c:v>15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'Sheet 1 (2)'!$AW$72:$AZ$72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(2)'!$AW$80:$AZ$80</c:f>
              <c:numCache>
                <c:formatCode>General</c:formatCode>
                <c:ptCount val="4"/>
                <c:pt idx="0">
                  <c:v>2.5713232485427898E-2</c:v>
                </c:pt>
                <c:pt idx="1">
                  <c:v>5.2070267838540282E-2</c:v>
                </c:pt>
                <c:pt idx="2">
                  <c:v>0.1027878128663216</c:v>
                </c:pt>
                <c:pt idx="3">
                  <c:v>0.14295638197483099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43-8F47-B4AE-9980F5628396}"/>
            </c:ext>
          </c:extLst>
        </c:ser>
        <c:ser>
          <c:idx val="4"/>
          <c:order val="4"/>
          <c:tx>
            <c:strRef>
              <c:f>'Sheet 1 (2)'!$V$81</c:f>
              <c:strCache>
                <c:ptCount val="1"/>
                <c:pt idx="0">
                  <c:v>14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'Sheet 1 (2)'!$AW$72:$AZ$72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(2)'!$AW$81:$AZ$81</c:f>
              <c:numCache>
                <c:formatCode>General</c:formatCode>
                <c:ptCount val="4"/>
                <c:pt idx="0">
                  <c:v>3.8077241790043945E-2</c:v>
                </c:pt>
                <c:pt idx="1">
                  <c:v>7.1446822808166568E-2</c:v>
                </c:pt>
                <c:pt idx="2">
                  <c:v>0.13145721311582512</c:v>
                </c:pt>
                <c:pt idx="3">
                  <c:v>0.18055119824052829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B43-8F47-B4AE-9980F5628396}"/>
            </c:ext>
          </c:extLst>
        </c:ser>
        <c:ser>
          <c:idx val="5"/>
          <c:order val="5"/>
          <c:tx>
            <c:strRef>
              <c:f>'Sheet 1 (2)'!$V$82</c:f>
              <c:strCache>
                <c:ptCount val="1"/>
                <c:pt idx="0">
                  <c:v>13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'Sheet 1 (2)'!$AW$72:$AZ$72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(2)'!$AW$82:$AZ$82</c:f>
              <c:numCache>
                <c:formatCode>General</c:formatCode>
                <c:ptCount val="4"/>
                <c:pt idx="0">
                  <c:v>5.0489656889229156E-2</c:v>
                </c:pt>
                <c:pt idx="1">
                  <c:v>8.9672036008817541E-2</c:v>
                </c:pt>
                <c:pt idx="2">
                  <c:v>0.15799812175474215</c:v>
                </c:pt>
                <c:pt idx="3">
                  <c:v>0.21292985966433689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B43-8F47-B4AE-9980F5628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681583"/>
        <c:axId val="712208079"/>
      </c:scatterChart>
      <c:valAx>
        <c:axId val="709681583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12208079"/>
        <c:crosses val="autoZero"/>
        <c:crossBetween val="midCat"/>
      </c:valAx>
      <c:valAx>
        <c:axId val="712208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096815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(2)'!$V$77</c:f>
              <c:strCache>
                <c:ptCount val="1"/>
                <c:pt idx="0">
                  <c:v>18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(2)'!$AW$72:$AZ$72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(2)'!$AW$77:$AZ$77</c:f>
              <c:numCache>
                <c:formatCode>General</c:formatCode>
                <c:ptCount val="4"/>
                <c:pt idx="0">
                  <c:v>0</c:v>
                </c:pt>
                <c:pt idx="1">
                  <c:v>1.2685105649625807E-2</c:v>
                </c:pt>
                <c:pt idx="2">
                  <c:v>2.900172916725334E-2</c:v>
                </c:pt>
                <c:pt idx="3">
                  <c:v>5.1444981687893077E-2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A1-A743-A4CD-D11362AC92B1}"/>
            </c:ext>
          </c:extLst>
        </c:ser>
        <c:ser>
          <c:idx val="1"/>
          <c:order val="1"/>
          <c:tx>
            <c:strRef>
              <c:f>'Sheet 1 (2)'!$V$78</c:f>
              <c:strCache>
                <c:ptCount val="1"/>
                <c:pt idx="0">
                  <c:v>17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 1 (2)'!$AW$72:$AZ$72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(2)'!$AW$78:$AZ$78</c:f>
              <c:numCache>
                <c:formatCode>General</c:formatCode>
                <c:ptCount val="4"/>
                <c:pt idx="0">
                  <c:v>5.4636332871738297E-3</c:v>
                </c:pt>
                <c:pt idx="1">
                  <c:v>2.0785739432051916E-2</c:v>
                </c:pt>
                <c:pt idx="2">
                  <c:v>4.8630684599607683E-2</c:v>
                </c:pt>
                <c:pt idx="3">
                  <c:v>7.3257064488615423E-2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A1-A743-A4CD-D11362AC92B1}"/>
            </c:ext>
          </c:extLst>
        </c:ser>
        <c:ser>
          <c:idx val="2"/>
          <c:order val="2"/>
          <c:tx>
            <c:strRef>
              <c:f>'Sheet 1 (2)'!$V$79</c:f>
              <c:strCache>
                <c:ptCount val="1"/>
                <c:pt idx="0">
                  <c:v>16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'Sheet 1 (2)'!$AW$72:$AZ$72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(2)'!$AW$79:$AZ$79</c:f>
              <c:numCache>
                <c:formatCode>General</c:formatCode>
                <c:ptCount val="4"/>
                <c:pt idx="0">
                  <c:v>1.2232750215340933E-2</c:v>
                </c:pt>
                <c:pt idx="1">
                  <c:v>3.0069532561455493E-2</c:v>
                </c:pt>
                <c:pt idx="2">
                  <c:v>6.9470116684666378E-2</c:v>
                </c:pt>
                <c:pt idx="3">
                  <c:v>9.939125965330127E-2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6A1-A743-A4CD-D11362AC92B1}"/>
            </c:ext>
          </c:extLst>
        </c:ser>
        <c:ser>
          <c:idx val="3"/>
          <c:order val="3"/>
          <c:tx>
            <c:strRef>
              <c:f>'Sheet 1 (2)'!$V$80</c:f>
              <c:strCache>
                <c:ptCount val="1"/>
                <c:pt idx="0">
                  <c:v>15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'Sheet 1 (2)'!$AW$72:$AZ$72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(2)'!$AW$80:$AZ$80</c:f>
              <c:numCache>
                <c:formatCode>General</c:formatCode>
                <c:ptCount val="4"/>
                <c:pt idx="0">
                  <c:v>2.5713232485427898E-2</c:v>
                </c:pt>
                <c:pt idx="1">
                  <c:v>5.2070267838540282E-2</c:v>
                </c:pt>
                <c:pt idx="2">
                  <c:v>0.1027878128663216</c:v>
                </c:pt>
                <c:pt idx="3">
                  <c:v>0.14295638197483099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6A1-A743-A4CD-D11362AC92B1}"/>
            </c:ext>
          </c:extLst>
        </c:ser>
        <c:ser>
          <c:idx val="4"/>
          <c:order val="4"/>
          <c:tx>
            <c:strRef>
              <c:f>'Sheet 1 (2)'!$V$81</c:f>
              <c:strCache>
                <c:ptCount val="1"/>
                <c:pt idx="0">
                  <c:v>14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'Sheet 1 (2)'!$AW$72:$AZ$72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(2)'!$AW$81:$AZ$81</c:f>
              <c:numCache>
                <c:formatCode>General</c:formatCode>
                <c:ptCount val="4"/>
                <c:pt idx="0">
                  <c:v>3.8077241790043945E-2</c:v>
                </c:pt>
                <c:pt idx="1">
                  <c:v>7.1446822808166568E-2</c:v>
                </c:pt>
                <c:pt idx="2">
                  <c:v>0.13145721311582512</c:v>
                </c:pt>
                <c:pt idx="3">
                  <c:v>0.18055119824052829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6A1-A743-A4CD-D11362AC92B1}"/>
            </c:ext>
          </c:extLst>
        </c:ser>
        <c:ser>
          <c:idx val="5"/>
          <c:order val="5"/>
          <c:tx>
            <c:strRef>
              <c:f>'Sheet 1 (2)'!$V$82</c:f>
              <c:strCache>
                <c:ptCount val="1"/>
                <c:pt idx="0">
                  <c:v>13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'Sheet 1 (2)'!$AW$72:$AZ$72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(2)'!$AW$82:$AZ$82</c:f>
              <c:numCache>
                <c:formatCode>General</c:formatCode>
                <c:ptCount val="4"/>
                <c:pt idx="0">
                  <c:v>5.0489656889229156E-2</c:v>
                </c:pt>
                <c:pt idx="1">
                  <c:v>8.9672036008817541E-2</c:v>
                </c:pt>
                <c:pt idx="2">
                  <c:v>0.15799812175474215</c:v>
                </c:pt>
                <c:pt idx="3">
                  <c:v>0.21292985966433689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6A1-A743-A4CD-D11362AC92B1}"/>
            </c:ext>
          </c:extLst>
        </c:ser>
        <c:ser>
          <c:idx val="6"/>
          <c:order val="6"/>
          <c:tx>
            <c:strRef>
              <c:f>'Sheet 1 (2)'!$V$83</c:f>
              <c:strCache>
                <c:ptCount val="1"/>
                <c:pt idx="0">
                  <c:v>12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'Sheet 1 (2)'!$AW$72:$AZ$72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(2)'!$AW$83:$AZ$83</c:f>
              <c:numCache>
                <c:formatCode>General</c:formatCode>
                <c:ptCount val="4"/>
                <c:pt idx="0">
                  <c:v>7.1440577472290129E-2</c:v>
                </c:pt>
                <c:pt idx="1">
                  <c:v>0.12859289407243973</c:v>
                </c:pt>
                <c:pt idx="2">
                  <c:v>0.21457529959523883</c:v>
                </c:pt>
                <c:pt idx="3">
                  <c:v>0.28085012938355541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6A1-A743-A4CD-D11362AC9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681583"/>
        <c:axId val="712208079"/>
      </c:scatterChart>
      <c:valAx>
        <c:axId val="709681583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12208079"/>
        <c:crosses val="autoZero"/>
        <c:crossBetween val="midCat"/>
      </c:valAx>
      <c:valAx>
        <c:axId val="712208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096815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(2)'!$BB$73</c:f>
              <c:strCache>
                <c:ptCount val="1"/>
                <c:pt idx="0">
                  <c:v>slope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(2)'!$AV$75:$AV$92</c:f>
              <c:numCache>
                <c:formatCode>General</c:formatCode>
                <c:ptCount val="18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</c:numCache>
            </c:numRef>
          </c:xVal>
          <c:yVal>
            <c:numRef>
              <c:f>'Sheet 1 (2)'!$BB$75:$BB$92</c:f>
              <c:numCache>
                <c:formatCode>General</c:formatCode>
                <c:ptCount val="18"/>
                <c:pt idx="2">
                  <c:v>1.2685105649625807E-2</c:v>
                </c:pt>
                <c:pt idx="3">
                  <c:v>1.5322106144878087E-2</c:v>
                </c:pt>
                <c:pt idx="4">
                  <c:v>1.783678234611456E-2</c:v>
                </c:pt>
                <c:pt idx="5">
                  <c:v>2.6357035353112384E-2</c:v>
                </c:pt>
                <c:pt idx="6">
                  <c:v>3.3369581018122624E-2</c:v>
                </c:pt>
                <c:pt idx="7">
                  <c:v>3.9182379119588384E-2</c:v>
                </c:pt>
                <c:pt idx="8">
                  <c:v>5.7152316600149605E-2</c:v>
                </c:pt>
                <c:pt idx="9">
                  <c:v>0.27092330506095941</c:v>
                </c:pt>
                <c:pt idx="10">
                  <c:v>0.93835013039140192</c:v>
                </c:pt>
                <c:pt idx="11">
                  <c:v>1.1513562907787867</c:v>
                </c:pt>
                <c:pt idx="12">
                  <c:v>1.1707882813861827</c:v>
                </c:pt>
                <c:pt idx="13">
                  <c:v>1.2524702378542356</c:v>
                </c:pt>
                <c:pt idx="14">
                  <c:v>1.471206256126889</c:v>
                </c:pt>
                <c:pt idx="15">
                  <c:v>1.1693573951387393</c:v>
                </c:pt>
                <c:pt idx="16">
                  <c:v>-0.55260638099123582</c:v>
                </c:pt>
                <c:pt idx="17">
                  <c:v>-7.0796389666291333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EA-814B-A33C-08BD79093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4604287"/>
        <c:axId val="764629903"/>
      </c:scatterChart>
      <c:valAx>
        <c:axId val="764604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64629903"/>
        <c:crosses val="autoZero"/>
        <c:crossBetween val="midCat"/>
      </c:valAx>
      <c:valAx>
        <c:axId val="764629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646042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'Sheet 1 (2)'!$B$73</c:f>
              <c:strCache>
                <c:ptCount val="1"/>
                <c:pt idx="0">
                  <c:v>time corse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'Sheet 1 (2)'!$C$75:$C$91</c:f>
              <c:numCache>
                <c:formatCode>General</c:formatCode>
                <c:ptCount val="17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</c:numCache>
            </c:numRef>
          </c:xVal>
          <c:yVal>
            <c:numRef>
              <c:f>'Sheet 1 (2)'!$N$75:$N$91</c:f>
              <c:numCache>
                <c:formatCode>General</c:formatCode>
                <c:ptCount val="17"/>
                <c:pt idx="2">
                  <c:v>3.305044849877147E-3</c:v>
                </c:pt>
                <c:pt idx="3">
                  <c:v>4.4904267101280419E-3</c:v>
                </c:pt>
                <c:pt idx="4">
                  <c:v>6.2469711646698173E-3</c:v>
                </c:pt>
                <c:pt idx="5">
                  <c:v>7.7185970605164154E-3</c:v>
                </c:pt>
                <c:pt idx="6">
                  <c:v>9.030570907134881E-3</c:v>
                </c:pt>
                <c:pt idx="7">
                  <c:v>1.2114574201677261E-2</c:v>
                </c:pt>
                <c:pt idx="8">
                  <c:v>5.0859007291049543E-2</c:v>
                </c:pt>
                <c:pt idx="9">
                  <c:v>0.16449232856545129</c:v>
                </c:pt>
                <c:pt idx="10">
                  <c:v>0.2122653449695461</c:v>
                </c:pt>
                <c:pt idx="11">
                  <c:v>0.21968427225335246</c:v>
                </c:pt>
                <c:pt idx="12">
                  <c:v>0.26060280325431007</c:v>
                </c:pt>
                <c:pt idx="13">
                  <c:v>0.3479828839676653</c:v>
                </c:pt>
                <c:pt idx="14">
                  <c:v>0.38579992863409718</c:v>
                </c:pt>
                <c:pt idx="15">
                  <c:v>0.39576969819664765</c:v>
                </c:pt>
                <c:pt idx="16">
                  <c:v>8.3733090043153879E-2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9B-B841-B2B7-873D273BC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9780623"/>
        <c:axId val="659671151"/>
      </c:scatterChart>
      <c:valAx>
        <c:axId val="659780623"/>
        <c:scaling>
          <c:orientation val="minMax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Ligation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59671151"/>
        <c:crosses val="autoZero"/>
        <c:crossBetween val="midCat"/>
      </c:valAx>
      <c:valAx>
        <c:axId val="659671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slope, efficiency/week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597806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(2)'!$D$142</c:f>
              <c:strCache>
                <c:ptCount val="1"/>
                <c:pt idx="0">
                  <c:v>800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(2)'!$B$143:$B$154</c:f>
              <c:numCache>
                <c:formatCode>General</c:formatCode>
                <c:ptCount val="12"/>
                <c:pt idx="0">
                  <c:v>3.1858407079646014</c:v>
                </c:pt>
                <c:pt idx="1">
                  <c:v>2.9203539823008846</c:v>
                </c:pt>
                <c:pt idx="2">
                  <c:v>2.6548672566371678</c:v>
                </c:pt>
                <c:pt idx="3">
                  <c:v>2.389380530973451</c:v>
                </c:pt>
                <c:pt idx="4">
                  <c:v>2.1238938053097343</c:v>
                </c:pt>
                <c:pt idx="5">
                  <c:v>1.8584070796460175</c:v>
                </c:pt>
                <c:pt idx="6">
                  <c:v>1.5929203539823007</c:v>
                </c:pt>
                <c:pt idx="7">
                  <c:v>1.3274336283185839</c:v>
                </c:pt>
                <c:pt idx="8">
                  <c:v>1.0619469026548671</c:v>
                </c:pt>
                <c:pt idx="9">
                  <c:v>0.79646017699115035</c:v>
                </c:pt>
                <c:pt idx="10">
                  <c:v>0.53097345132743357</c:v>
                </c:pt>
                <c:pt idx="11">
                  <c:v>0.26548672566371678</c:v>
                </c:pt>
              </c:numCache>
            </c:numRef>
          </c:xVal>
          <c:yVal>
            <c:numRef>
              <c:f>'Sheet 1 (2)'!$D$143:$D$154</c:f>
              <c:numCache>
                <c:formatCode>General</c:formatCode>
                <c:ptCount val="12"/>
                <c:pt idx="0">
                  <c:v>44.068824611764903</c:v>
                </c:pt>
                <c:pt idx="1">
                  <c:v>54.832852874568673</c:v>
                </c:pt>
                <c:pt idx="2">
                  <c:v>33.16354174403007</c:v>
                </c:pt>
                <c:pt idx="3">
                  <c:v>58.995221450781521</c:v>
                </c:pt>
                <c:pt idx="4">
                  <c:v>86.524374965092505</c:v>
                </c:pt>
                <c:pt idx="5">
                  <c:v>76.91392857851551</c:v>
                </c:pt>
                <c:pt idx="6">
                  <c:v>59.565589891528546</c:v>
                </c:pt>
                <c:pt idx="7">
                  <c:v>52.313060575284666</c:v>
                </c:pt>
                <c:pt idx="8">
                  <c:v>80.939804504611757</c:v>
                </c:pt>
                <c:pt idx="9">
                  <c:v>45.230724544020703</c:v>
                </c:pt>
                <c:pt idx="10">
                  <c:v>45.890437238341114</c:v>
                </c:pt>
                <c:pt idx="11">
                  <c:v>63.745478032441873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75-7A4A-B896-778E359DEB88}"/>
            </c:ext>
          </c:extLst>
        </c:ser>
        <c:ser>
          <c:idx val="1"/>
          <c:order val="1"/>
          <c:tx>
            <c:strRef>
              <c:f>'Sheet 1 (2)'!$E$142</c:f>
              <c:strCache>
                <c:ptCount val="1"/>
                <c:pt idx="0">
                  <c:v>400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 1 (2)'!$B$143:$B$154</c:f>
              <c:numCache>
                <c:formatCode>General</c:formatCode>
                <c:ptCount val="12"/>
                <c:pt idx="0">
                  <c:v>3.1858407079646014</c:v>
                </c:pt>
                <c:pt idx="1">
                  <c:v>2.9203539823008846</c:v>
                </c:pt>
                <c:pt idx="2">
                  <c:v>2.6548672566371678</c:v>
                </c:pt>
                <c:pt idx="3">
                  <c:v>2.389380530973451</c:v>
                </c:pt>
                <c:pt idx="4">
                  <c:v>2.1238938053097343</c:v>
                </c:pt>
                <c:pt idx="5">
                  <c:v>1.8584070796460175</c:v>
                </c:pt>
                <c:pt idx="6">
                  <c:v>1.5929203539823007</c:v>
                </c:pt>
                <c:pt idx="7">
                  <c:v>1.3274336283185839</c:v>
                </c:pt>
                <c:pt idx="8">
                  <c:v>1.0619469026548671</c:v>
                </c:pt>
                <c:pt idx="9">
                  <c:v>0.79646017699115035</c:v>
                </c:pt>
                <c:pt idx="10">
                  <c:v>0.53097345132743357</c:v>
                </c:pt>
                <c:pt idx="11">
                  <c:v>0.26548672566371678</c:v>
                </c:pt>
              </c:numCache>
            </c:numRef>
          </c:xVal>
          <c:yVal>
            <c:numRef>
              <c:f>'Sheet 1 (2)'!$E$143:$E$154</c:f>
              <c:numCache>
                <c:formatCode>General</c:formatCode>
                <c:ptCount val="12"/>
                <c:pt idx="0">
                  <c:v>33.824081754275412</c:v>
                </c:pt>
                <c:pt idx="1">
                  <c:v>51.770135025651456</c:v>
                </c:pt>
                <c:pt idx="2">
                  <c:v>29.63272643098453</c:v>
                </c:pt>
                <c:pt idx="3">
                  <c:v>44.762881675604113</c:v>
                </c:pt>
                <c:pt idx="4">
                  <c:v>80.235812989427501</c:v>
                </c:pt>
                <c:pt idx="5">
                  <c:v>85.233345842603484</c:v>
                </c:pt>
                <c:pt idx="6">
                  <c:v>57.28886116823189</c:v>
                </c:pt>
                <c:pt idx="7">
                  <c:v>49.461505580001798</c:v>
                </c:pt>
                <c:pt idx="8">
                  <c:v>75.94792528816123</c:v>
                </c:pt>
                <c:pt idx="9">
                  <c:v>47.563552847705346</c:v>
                </c:pt>
                <c:pt idx="10">
                  <c:v>47.762409631918111</c:v>
                </c:pt>
                <c:pt idx="11">
                  <c:v>81.70593507732471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75-7A4A-B896-778E359DEB88}"/>
            </c:ext>
          </c:extLst>
        </c:ser>
        <c:ser>
          <c:idx val="2"/>
          <c:order val="2"/>
          <c:tx>
            <c:strRef>
              <c:f>'Sheet 1 (2)'!$F$142</c:f>
              <c:strCache>
                <c:ptCount val="1"/>
                <c:pt idx="0">
                  <c:v>200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'Sheet 1 (2)'!$B$143:$B$154</c:f>
              <c:numCache>
                <c:formatCode>General</c:formatCode>
                <c:ptCount val="12"/>
                <c:pt idx="0">
                  <c:v>3.1858407079646014</c:v>
                </c:pt>
                <c:pt idx="1">
                  <c:v>2.9203539823008846</c:v>
                </c:pt>
                <c:pt idx="2">
                  <c:v>2.6548672566371678</c:v>
                </c:pt>
                <c:pt idx="3">
                  <c:v>2.389380530973451</c:v>
                </c:pt>
                <c:pt idx="4">
                  <c:v>2.1238938053097343</c:v>
                </c:pt>
                <c:pt idx="5">
                  <c:v>1.8584070796460175</c:v>
                </c:pt>
                <c:pt idx="6">
                  <c:v>1.5929203539823007</c:v>
                </c:pt>
                <c:pt idx="7">
                  <c:v>1.3274336283185839</c:v>
                </c:pt>
                <c:pt idx="8">
                  <c:v>1.0619469026548671</c:v>
                </c:pt>
                <c:pt idx="9">
                  <c:v>0.79646017699115035</c:v>
                </c:pt>
                <c:pt idx="10">
                  <c:v>0.53097345132743357</c:v>
                </c:pt>
                <c:pt idx="11">
                  <c:v>0.26548672566371678</c:v>
                </c:pt>
              </c:numCache>
            </c:numRef>
          </c:xVal>
          <c:yVal>
            <c:numRef>
              <c:f>'Sheet 1 (2)'!$F$143:$F$154</c:f>
              <c:numCache>
                <c:formatCode>General</c:formatCode>
                <c:ptCount val="12"/>
                <c:pt idx="0">
                  <c:v>44.014752167712302</c:v>
                </c:pt>
                <c:pt idx="1">
                  <c:v>59.655544718157557</c:v>
                </c:pt>
                <c:pt idx="2">
                  <c:v>31.590997968492061</c:v>
                </c:pt>
                <c:pt idx="3">
                  <c:v>41.529857750670388</c:v>
                </c:pt>
                <c:pt idx="4">
                  <c:v>75.522293601325657</c:v>
                </c:pt>
                <c:pt idx="5">
                  <c:v>86.387464286255295</c:v>
                </c:pt>
                <c:pt idx="6">
                  <c:v>58.695554333419395</c:v>
                </c:pt>
                <c:pt idx="7">
                  <c:v>50.02923934379119</c:v>
                </c:pt>
                <c:pt idx="8">
                  <c:v>74.709875962705979</c:v>
                </c:pt>
                <c:pt idx="9">
                  <c:v>52.349445170684682</c:v>
                </c:pt>
                <c:pt idx="10">
                  <c:v>49.585681545152291</c:v>
                </c:pt>
                <c:pt idx="11">
                  <c:v>91.581370969162151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75-7A4A-B896-778E359DEB88}"/>
            </c:ext>
          </c:extLst>
        </c:ser>
        <c:ser>
          <c:idx val="3"/>
          <c:order val="3"/>
          <c:tx>
            <c:strRef>
              <c:f>'Sheet 1 (2)'!$G$142</c:f>
              <c:strCache>
                <c:ptCount val="1"/>
                <c:pt idx="0">
                  <c:v>100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'Sheet 1 (2)'!$B$143:$B$154</c:f>
              <c:numCache>
                <c:formatCode>General</c:formatCode>
                <c:ptCount val="12"/>
                <c:pt idx="0">
                  <c:v>3.1858407079646014</c:v>
                </c:pt>
                <c:pt idx="1">
                  <c:v>2.9203539823008846</c:v>
                </c:pt>
                <c:pt idx="2">
                  <c:v>2.6548672566371678</c:v>
                </c:pt>
                <c:pt idx="3">
                  <c:v>2.389380530973451</c:v>
                </c:pt>
                <c:pt idx="4">
                  <c:v>2.1238938053097343</c:v>
                </c:pt>
                <c:pt idx="5">
                  <c:v>1.8584070796460175</c:v>
                </c:pt>
                <c:pt idx="6">
                  <c:v>1.5929203539823007</c:v>
                </c:pt>
                <c:pt idx="7">
                  <c:v>1.3274336283185839</c:v>
                </c:pt>
                <c:pt idx="8">
                  <c:v>1.0619469026548671</c:v>
                </c:pt>
                <c:pt idx="9">
                  <c:v>0.79646017699115035</c:v>
                </c:pt>
                <c:pt idx="10">
                  <c:v>0.53097345132743357</c:v>
                </c:pt>
                <c:pt idx="11">
                  <c:v>0.26548672566371678</c:v>
                </c:pt>
              </c:numCache>
            </c:numRef>
          </c:xVal>
          <c:yVal>
            <c:numRef>
              <c:f>'Sheet 1 (2)'!$G$143:$G$154</c:f>
              <c:numCache>
                <c:formatCode>General</c:formatCode>
                <c:ptCount val="12"/>
                <c:pt idx="1">
                  <c:v>35.709859274829853</c:v>
                </c:pt>
                <c:pt idx="2">
                  <c:v>30.555331019608918</c:v>
                </c:pt>
                <c:pt idx="3">
                  <c:v>31.162601431217997</c:v>
                </c:pt>
                <c:pt idx="4">
                  <c:v>63.157761486811516</c:v>
                </c:pt>
                <c:pt idx="5">
                  <c:v>88.69476832800099</c:v>
                </c:pt>
                <c:pt idx="6">
                  <c:v>62.652618295680959</c:v>
                </c:pt>
                <c:pt idx="7">
                  <c:v>50.969849864671225</c:v>
                </c:pt>
                <c:pt idx="8">
                  <c:v>61.453417859144807</c:v>
                </c:pt>
                <c:pt idx="9">
                  <c:v>47.24967087417685</c:v>
                </c:pt>
                <c:pt idx="10">
                  <c:v>48.374640565512081</c:v>
                </c:pt>
                <c:pt idx="11">
                  <c:v>87.661966807665735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675-7A4A-B896-778E359DEB88}"/>
            </c:ext>
          </c:extLst>
        </c:ser>
        <c:ser>
          <c:idx val="4"/>
          <c:order val="4"/>
          <c:tx>
            <c:strRef>
              <c:f>'Sheet 1 (2)'!$H$142</c:f>
              <c:strCache>
                <c:ptCount val="1"/>
                <c:pt idx="0">
                  <c:v>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'Sheet 1 (2)'!$B$143:$B$154</c:f>
              <c:numCache>
                <c:formatCode>General</c:formatCode>
                <c:ptCount val="12"/>
                <c:pt idx="0">
                  <c:v>3.1858407079646014</c:v>
                </c:pt>
                <c:pt idx="1">
                  <c:v>2.9203539823008846</c:v>
                </c:pt>
                <c:pt idx="2">
                  <c:v>2.6548672566371678</c:v>
                </c:pt>
                <c:pt idx="3">
                  <c:v>2.389380530973451</c:v>
                </c:pt>
                <c:pt idx="4">
                  <c:v>2.1238938053097343</c:v>
                </c:pt>
                <c:pt idx="5">
                  <c:v>1.8584070796460175</c:v>
                </c:pt>
                <c:pt idx="6">
                  <c:v>1.5929203539823007</c:v>
                </c:pt>
                <c:pt idx="7">
                  <c:v>1.3274336283185839</c:v>
                </c:pt>
                <c:pt idx="8">
                  <c:v>1.0619469026548671</c:v>
                </c:pt>
                <c:pt idx="9">
                  <c:v>0.79646017699115035</c:v>
                </c:pt>
                <c:pt idx="10">
                  <c:v>0.53097345132743357</c:v>
                </c:pt>
                <c:pt idx="11">
                  <c:v>0.26548672566371678</c:v>
                </c:pt>
              </c:numCache>
            </c:numRef>
          </c:xVal>
          <c:yVal>
            <c:numRef>
              <c:f>'Sheet 1 (2)'!$H$143:$H$154</c:f>
              <c:numCache>
                <c:formatCode>General</c:formatCode>
                <c:ptCount val="12"/>
                <c:pt idx="2">
                  <c:v>17.817513391850856</c:v>
                </c:pt>
                <c:pt idx="3">
                  <c:v>22.449681044567662</c:v>
                </c:pt>
                <c:pt idx="4">
                  <c:v>40.776643928987539</c:v>
                </c:pt>
                <c:pt idx="5">
                  <c:v>84.107627024395114</c:v>
                </c:pt>
                <c:pt idx="6">
                  <c:v>78.343589206285316</c:v>
                </c:pt>
                <c:pt idx="7">
                  <c:v>68.350833756323908</c:v>
                </c:pt>
                <c:pt idx="8">
                  <c:v>64.24672903578363</c:v>
                </c:pt>
                <c:pt idx="9">
                  <c:v>46.23204367457766</c:v>
                </c:pt>
                <c:pt idx="10">
                  <c:v>38.142090784410264</c:v>
                </c:pt>
                <c:pt idx="11">
                  <c:v>71.855999838303447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675-7A4A-B896-778E359DE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986895"/>
        <c:axId val="706457567"/>
      </c:scatterChart>
      <c:valAx>
        <c:axId val="70598689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06457567"/>
        <c:crosses val="autoZero"/>
        <c:crossBetween val="midCat"/>
      </c:valAx>
      <c:valAx>
        <c:axId val="706457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05986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(2)'!$D$180</c:f>
              <c:strCache>
                <c:ptCount val="1"/>
                <c:pt idx="0">
                  <c:v>GAA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(2)'!$A$182:$A$198</c:f>
              <c:numCache>
                <c:formatCode>General</c:formatCode>
                <c:ptCount val="17"/>
                <c:pt idx="0">
                  <c:v>4.5132743362831853</c:v>
                </c:pt>
                <c:pt idx="1">
                  <c:v>4.2477876106194685</c:v>
                </c:pt>
                <c:pt idx="2">
                  <c:v>3.9823008849557517</c:v>
                </c:pt>
                <c:pt idx="3">
                  <c:v>3.716814159292035</c:v>
                </c:pt>
                <c:pt idx="4">
                  <c:v>3.4513274336283182</c:v>
                </c:pt>
                <c:pt idx="5">
                  <c:v>3.1858407079646014</c:v>
                </c:pt>
                <c:pt idx="6">
                  <c:v>2.9203539823008846</c:v>
                </c:pt>
                <c:pt idx="7">
                  <c:v>2.6548672566371678</c:v>
                </c:pt>
                <c:pt idx="8">
                  <c:v>2.389380530973451</c:v>
                </c:pt>
                <c:pt idx="9">
                  <c:v>2.1238938053097343</c:v>
                </c:pt>
                <c:pt idx="10">
                  <c:v>1.8584070796460175</c:v>
                </c:pt>
                <c:pt idx="11">
                  <c:v>1.5929203539823007</c:v>
                </c:pt>
                <c:pt idx="12">
                  <c:v>1.3274336283185839</c:v>
                </c:pt>
                <c:pt idx="13">
                  <c:v>1.0619469026548671</c:v>
                </c:pt>
                <c:pt idx="14">
                  <c:v>0.79646017699115035</c:v>
                </c:pt>
                <c:pt idx="15">
                  <c:v>0.53097345132743357</c:v>
                </c:pt>
                <c:pt idx="16">
                  <c:v>0.26548672566371678</c:v>
                </c:pt>
              </c:numCache>
            </c:numRef>
          </c:xVal>
          <c:yVal>
            <c:numRef>
              <c:f>'Sheet 1 (2)'!$D$182:$D$198</c:f>
              <c:numCache>
                <c:formatCode>@</c:formatCode>
                <c:ptCount val="17"/>
                <c:pt idx="0">
                  <c:v>77.354300089437459</c:v>
                </c:pt>
                <c:pt idx="1">
                  <c:v>78.97763721862394</c:v>
                </c:pt>
                <c:pt idx="2">
                  <c:v>77.956444635802384</c:v>
                </c:pt>
                <c:pt idx="3">
                  <c:v>72.476163403075262</c:v>
                </c:pt>
                <c:pt idx="4">
                  <c:v>80.336047271873284</c:v>
                </c:pt>
                <c:pt idx="5">
                  <c:v>85.501283581670847</c:v>
                </c:pt>
                <c:pt idx="6">
                  <c:v>75.699099215085326</c:v>
                </c:pt>
                <c:pt idx="7">
                  <c:v>25.111323796921369</c:v>
                </c:pt>
                <c:pt idx="8">
                  <c:v>30.702043090661217</c:v>
                </c:pt>
                <c:pt idx="9">
                  <c:v>75.503737058900825</c:v>
                </c:pt>
                <c:pt idx="10">
                  <c:v>94.964486207665615</c:v>
                </c:pt>
                <c:pt idx="11">
                  <c:v>72.59775255156994</c:v>
                </c:pt>
                <c:pt idx="12">
                  <c:v>63.677454602461893</c:v>
                </c:pt>
                <c:pt idx="13">
                  <c:v>76.58045721949992</c:v>
                </c:pt>
                <c:pt idx="14">
                  <c:v>62.497976150880874</c:v>
                </c:pt>
                <c:pt idx="15">
                  <c:v>66.508106637017335</c:v>
                </c:pt>
                <c:pt idx="16">
                  <c:v>97.914222138498118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AE-3342-BE9A-872E776976C0}"/>
            </c:ext>
          </c:extLst>
        </c:ser>
        <c:ser>
          <c:idx val="1"/>
          <c:order val="1"/>
          <c:tx>
            <c:strRef>
              <c:f>'Sheet 1 (2)'!$E$180</c:f>
              <c:strCache>
                <c:ptCount val="1"/>
                <c:pt idx="0">
                  <c:v>CGG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 1 (2)'!$A$182:$A$198</c:f>
              <c:numCache>
                <c:formatCode>General</c:formatCode>
                <c:ptCount val="17"/>
                <c:pt idx="0">
                  <c:v>4.5132743362831853</c:v>
                </c:pt>
                <c:pt idx="1">
                  <c:v>4.2477876106194685</c:v>
                </c:pt>
                <c:pt idx="2">
                  <c:v>3.9823008849557517</c:v>
                </c:pt>
                <c:pt idx="3">
                  <c:v>3.716814159292035</c:v>
                </c:pt>
                <c:pt idx="4">
                  <c:v>3.4513274336283182</c:v>
                </c:pt>
                <c:pt idx="5">
                  <c:v>3.1858407079646014</c:v>
                </c:pt>
                <c:pt idx="6">
                  <c:v>2.9203539823008846</c:v>
                </c:pt>
                <c:pt idx="7">
                  <c:v>2.6548672566371678</c:v>
                </c:pt>
                <c:pt idx="8">
                  <c:v>2.389380530973451</c:v>
                </c:pt>
                <c:pt idx="9">
                  <c:v>2.1238938053097343</c:v>
                </c:pt>
                <c:pt idx="10">
                  <c:v>1.8584070796460175</c:v>
                </c:pt>
                <c:pt idx="11">
                  <c:v>1.5929203539823007</c:v>
                </c:pt>
                <c:pt idx="12">
                  <c:v>1.3274336283185839</c:v>
                </c:pt>
                <c:pt idx="13">
                  <c:v>1.0619469026548671</c:v>
                </c:pt>
                <c:pt idx="14">
                  <c:v>0.79646017699115035</c:v>
                </c:pt>
                <c:pt idx="15">
                  <c:v>0.53097345132743357</c:v>
                </c:pt>
                <c:pt idx="16">
                  <c:v>0.26548672566371678</c:v>
                </c:pt>
              </c:numCache>
            </c:numRef>
          </c:xVal>
          <c:yVal>
            <c:numRef>
              <c:f>'Sheet 1 (2)'!$E$182:$E$198</c:f>
              <c:numCache>
                <c:formatCode>@</c:formatCode>
                <c:ptCount val="17"/>
                <c:pt idx="8">
                  <c:v>24.825187517169013</c:v>
                </c:pt>
                <c:pt idx="9">
                  <c:v>79.690043924158417</c:v>
                </c:pt>
                <c:pt idx="10">
                  <c:v>59.879455748534625</c:v>
                </c:pt>
                <c:pt idx="11">
                  <c:v>55.385609542717027</c:v>
                </c:pt>
                <c:pt idx="12">
                  <c:v>68.944583505355297</c:v>
                </c:pt>
                <c:pt idx="13">
                  <c:v>73.566156591907557</c:v>
                </c:pt>
                <c:pt idx="14">
                  <c:v>16.658915560977949</c:v>
                </c:pt>
                <c:pt idx="15">
                  <c:v>22.447762621804721</c:v>
                </c:pt>
                <c:pt idx="16">
                  <c:v>68.897430694890005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AE-3342-BE9A-872E776976C0}"/>
            </c:ext>
          </c:extLst>
        </c:ser>
        <c:ser>
          <c:idx val="2"/>
          <c:order val="2"/>
          <c:tx>
            <c:strRef>
              <c:f>'Sheet 1 (2)'!$F$180</c:f>
              <c:strCache>
                <c:ptCount val="1"/>
                <c:pt idx="0">
                  <c:v>GAC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'Sheet 1 (2)'!$A$182:$A$198</c:f>
              <c:numCache>
                <c:formatCode>General</c:formatCode>
                <c:ptCount val="17"/>
                <c:pt idx="0">
                  <c:v>4.5132743362831853</c:v>
                </c:pt>
                <c:pt idx="1">
                  <c:v>4.2477876106194685</c:v>
                </c:pt>
                <c:pt idx="2">
                  <c:v>3.9823008849557517</c:v>
                </c:pt>
                <c:pt idx="3">
                  <c:v>3.716814159292035</c:v>
                </c:pt>
                <c:pt idx="4">
                  <c:v>3.4513274336283182</c:v>
                </c:pt>
                <c:pt idx="5">
                  <c:v>3.1858407079646014</c:v>
                </c:pt>
                <c:pt idx="6">
                  <c:v>2.9203539823008846</c:v>
                </c:pt>
                <c:pt idx="7">
                  <c:v>2.6548672566371678</c:v>
                </c:pt>
                <c:pt idx="8">
                  <c:v>2.389380530973451</c:v>
                </c:pt>
                <c:pt idx="9">
                  <c:v>2.1238938053097343</c:v>
                </c:pt>
                <c:pt idx="10">
                  <c:v>1.8584070796460175</c:v>
                </c:pt>
                <c:pt idx="11">
                  <c:v>1.5929203539823007</c:v>
                </c:pt>
                <c:pt idx="12">
                  <c:v>1.3274336283185839</c:v>
                </c:pt>
                <c:pt idx="13">
                  <c:v>1.0619469026548671</c:v>
                </c:pt>
                <c:pt idx="14">
                  <c:v>0.79646017699115035</c:v>
                </c:pt>
                <c:pt idx="15">
                  <c:v>0.53097345132743357</c:v>
                </c:pt>
                <c:pt idx="16">
                  <c:v>0.26548672566371678</c:v>
                </c:pt>
              </c:numCache>
            </c:numRef>
          </c:xVal>
          <c:yVal>
            <c:numRef>
              <c:f>'Sheet 1 (2)'!$F$182:$F$198</c:f>
              <c:numCache>
                <c:formatCode>@</c:formatCode>
                <c:ptCount val="17"/>
                <c:pt idx="7">
                  <c:v>11.521109517773834</c:v>
                </c:pt>
                <c:pt idx="8">
                  <c:v>39.835612361858082</c:v>
                </c:pt>
                <c:pt idx="9">
                  <c:v>85.587566205579137</c:v>
                </c:pt>
                <c:pt idx="10">
                  <c:v>77.418209321996372</c:v>
                </c:pt>
                <c:pt idx="11">
                  <c:v>65.238356516222993</c:v>
                </c:pt>
                <c:pt idx="12">
                  <c:v>60.720252880884871</c:v>
                </c:pt>
                <c:pt idx="13">
                  <c:v>53.607484961010968</c:v>
                </c:pt>
                <c:pt idx="14">
                  <c:v>26.373981184277913</c:v>
                </c:pt>
                <c:pt idx="15">
                  <c:v>33.661323819094576</c:v>
                </c:pt>
                <c:pt idx="16">
                  <c:v>39.547664694093321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AE-3342-BE9A-872E77697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227119"/>
        <c:axId val="768228799"/>
      </c:scatterChart>
      <c:valAx>
        <c:axId val="768227119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68228799"/>
        <c:crosses val="autoZero"/>
        <c:crossBetween val="midCat"/>
      </c:valAx>
      <c:valAx>
        <c:axId val="768228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682271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(2)'!$B$146</c:f>
              <c:strCache>
                <c:ptCount val="1"/>
                <c:pt idx="0">
                  <c:v>2,389380531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(2)'!$D$142:$H$142</c:f>
              <c:numCache>
                <c:formatCode>General</c:formatCode>
                <c:ptCount val="5"/>
                <c:pt idx="0">
                  <c:v>800</c:v>
                </c:pt>
                <c:pt idx="1">
                  <c:v>400</c:v>
                </c:pt>
                <c:pt idx="2">
                  <c:v>200</c:v>
                </c:pt>
                <c:pt idx="3">
                  <c:v>100</c:v>
                </c:pt>
                <c:pt idx="4">
                  <c:v>50</c:v>
                </c:pt>
              </c:numCache>
            </c:numRef>
          </c:xVal>
          <c:yVal>
            <c:numRef>
              <c:f>'Sheet 1 (2)'!$D$146:$H$146</c:f>
              <c:numCache>
                <c:formatCode>General</c:formatCode>
                <c:ptCount val="5"/>
                <c:pt idx="0">
                  <c:v>58.995221450781521</c:v>
                </c:pt>
                <c:pt idx="1">
                  <c:v>44.762881675604113</c:v>
                </c:pt>
                <c:pt idx="2">
                  <c:v>41.529857750670388</c:v>
                </c:pt>
                <c:pt idx="3">
                  <c:v>31.162601431217997</c:v>
                </c:pt>
                <c:pt idx="4">
                  <c:v>22.449681044567662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4D-1849-96E5-01D2FDA30047}"/>
            </c:ext>
          </c:extLst>
        </c:ser>
        <c:ser>
          <c:idx val="1"/>
          <c:order val="1"/>
          <c:tx>
            <c:strRef>
              <c:f>'Sheet 1 (2)'!$B$145</c:f>
              <c:strCache>
                <c:ptCount val="1"/>
                <c:pt idx="0">
                  <c:v>2,654867257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 1 (2)'!$D$142:$H$142</c:f>
              <c:numCache>
                <c:formatCode>General</c:formatCode>
                <c:ptCount val="5"/>
                <c:pt idx="0">
                  <c:v>800</c:v>
                </c:pt>
                <c:pt idx="1">
                  <c:v>400</c:v>
                </c:pt>
                <c:pt idx="2">
                  <c:v>200</c:v>
                </c:pt>
                <c:pt idx="3">
                  <c:v>100</c:v>
                </c:pt>
                <c:pt idx="4">
                  <c:v>50</c:v>
                </c:pt>
              </c:numCache>
            </c:numRef>
          </c:xVal>
          <c:yVal>
            <c:numRef>
              <c:f>'Sheet 1 (2)'!$D$145:$H$145</c:f>
              <c:numCache>
                <c:formatCode>General</c:formatCode>
                <c:ptCount val="5"/>
                <c:pt idx="0">
                  <c:v>33.16354174403007</c:v>
                </c:pt>
                <c:pt idx="1">
                  <c:v>29.63272643098453</c:v>
                </c:pt>
                <c:pt idx="2">
                  <c:v>31.590997968492061</c:v>
                </c:pt>
                <c:pt idx="3">
                  <c:v>30.555331019608918</c:v>
                </c:pt>
                <c:pt idx="4">
                  <c:v>17.817513391850856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4D-1849-96E5-01D2FDA30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4941311"/>
        <c:axId val="767727023"/>
      </c:scatterChart>
      <c:valAx>
        <c:axId val="764941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67727023"/>
        <c:crosses val="autoZero"/>
        <c:crossBetween val="midCat"/>
      </c:valAx>
      <c:valAx>
        <c:axId val="767727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649413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(2)'!$C$91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(2)'!$D$73:$G$73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(2)'!$D$91:$G$91</c:f>
              <c:numCache>
                <c:formatCode>General</c:formatCode>
                <c:ptCount val="4"/>
                <c:pt idx="0">
                  <c:v>4.752270863247757</c:v>
                </c:pt>
                <c:pt idx="1">
                  <c:v>4.86882797523573</c:v>
                </c:pt>
                <c:pt idx="2">
                  <c:v>4.9197370433340648</c:v>
                </c:pt>
                <c:pt idx="3">
                  <c:v>4.9100127243177738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CE-0744-82A4-C5C2378F1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91551"/>
        <c:axId val="895115103"/>
      </c:scatterChart>
      <c:valAx>
        <c:axId val="89509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115103"/>
        <c:crosses val="autoZero"/>
        <c:crossBetween val="midCat"/>
      </c:valAx>
      <c:valAx>
        <c:axId val="89511510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09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'Sheet 1 (2)'!$B$145</c:f>
              <c:strCache>
                <c:ptCount val="1"/>
                <c:pt idx="0">
                  <c:v>2,654867257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 1 (2)'!$D$142:$H$142</c:f>
              <c:numCache>
                <c:formatCode>General</c:formatCode>
                <c:ptCount val="5"/>
                <c:pt idx="0">
                  <c:v>800</c:v>
                </c:pt>
                <c:pt idx="1">
                  <c:v>400</c:v>
                </c:pt>
                <c:pt idx="2">
                  <c:v>200</c:v>
                </c:pt>
                <c:pt idx="3">
                  <c:v>100</c:v>
                </c:pt>
                <c:pt idx="4">
                  <c:v>50</c:v>
                </c:pt>
              </c:numCache>
            </c:numRef>
          </c:xVal>
          <c:yVal>
            <c:numRef>
              <c:f>'Sheet 1 (2)'!$W$157:$AA$157</c:f>
              <c:numCache>
                <c:formatCode>General</c:formatCode>
                <c:ptCount val="5"/>
                <c:pt idx="0">
                  <c:v>1.3101865927879758E-2</c:v>
                </c:pt>
                <c:pt idx="1">
                  <c:v>1.222822407433643E-2</c:v>
                </c:pt>
                <c:pt idx="2">
                  <c:v>1.4130872417505993E-2</c:v>
                </c:pt>
                <c:pt idx="3">
                  <c:v>6.8641190686069813E-3</c:v>
                </c:pt>
                <c:pt idx="4">
                  <c:v>3.3563400902371547E-3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F9-D848-BEF8-F31F8992B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4941311"/>
        <c:axId val="767727023"/>
      </c:scatterChart>
      <c:valAx>
        <c:axId val="764941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67727023"/>
        <c:crosses val="autoZero"/>
        <c:crossBetween val="midCat"/>
      </c:valAx>
      <c:valAx>
        <c:axId val="767727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649413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(2)'!$Q$49</c:f>
              <c:strCache>
                <c:ptCount val="1"/>
                <c:pt idx="0">
                  <c:v>50, x50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(2)'!$A$55:$A$70</c:f>
              <c:numCache>
                <c:formatCode>General</c:formatCode>
                <c:ptCount val="16"/>
                <c:pt idx="0">
                  <c:v>4.2477876106194685</c:v>
                </c:pt>
                <c:pt idx="1">
                  <c:v>3.9823008849557517</c:v>
                </c:pt>
                <c:pt idx="2">
                  <c:v>3.716814159292035</c:v>
                </c:pt>
                <c:pt idx="3">
                  <c:v>3.4513274336283182</c:v>
                </c:pt>
                <c:pt idx="4">
                  <c:v>3.1858407079646014</c:v>
                </c:pt>
                <c:pt idx="5">
                  <c:v>2.9203539823008846</c:v>
                </c:pt>
                <c:pt idx="6">
                  <c:v>2.6548672566371678</c:v>
                </c:pt>
                <c:pt idx="7">
                  <c:v>2.389380530973451</c:v>
                </c:pt>
                <c:pt idx="8">
                  <c:v>2.1238938053097343</c:v>
                </c:pt>
                <c:pt idx="9">
                  <c:v>1.8584070796460175</c:v>
                </c:pt>
                <c:pt idx="10">
                  <c:v>1.5929203539823007</c:v>
                </c:pt>
                <c:pt idx="11">
                  <c:v>1.3274336283185839</c:v>
                </c:pt>
                <c:pt idx="12">
                  <c:v>1.0619469026548671</c:v>
                </c:pt>
                <c:pt idx="13">
                  <c:v>0.79646017699115035</c:v>
                </c:pt>
                <c:pt idx="14">
                  <c:v>0.53097345132743357</c:v>
                </c:pt>
                <c:pt idx="15">
                  <c:v>0.26548672566371678</c:v>
                </c:pt>
              </c:numCache>
            </c:numRef>
          </c:xVal>
          <c:yVal>
            <c:numRef>
              <c:f>'Sheet 1 (2)'!$Q$55:$Q$70</c:f>
              <c:numCache>
                <c:formatCode>General</c:formatCode>
                <c:ptCount val="16"/>
                <c:pt idx="0">
                  <c:v>52.760704375646547</c:v>
                </c:pt>
                <c:pt idx="1">
                  <c:v>72.391932362362184</c:v>
                </c:pt>
                <c:pt idx="2">
                  <c:v>65.601844167471228</c:v>
                </c:pt>
                <c:pt idx="3">
                  <c:v>75.083189845137809</c:v>
                </c:pt>
                <c:pt idx="4">
                  <c:v>85.404416140339507</c:v>
                </c:pt>
                <c:pt idx="5">
                  <c:v>74.105934190403119</c:v>
                </c:pt>
                <c:pt idx="6">
                  <c:v>19.660706220809836</c:v>
                </c:pt>
                <c:pt idx="7">
                  <c:v>24.358770683219895</c:v>
                </c:pt>
                <c:pt idx="8">
                  <c:v>58.134450648462192</c:v>
                </c:pt>
                <c:pt idx="9">
                  <c:v>92.37383593879899</c:v>
                </c:pt>
                <c:pt idx="10">
                  <c:v>79.986791741585179</c:v>
                </c:pt>
                <c:pt idx="11">
                  <c:v>64.335654595948938</c:v>
                </c:pt>
                <c:pt idx="12">
                  <c:v>66.815039952304119</c:v>
                </c:pt>
                <c:pt idx="13">
                  <c:v>55.356573959701485</c:v>
                </c:pt>
                <c:pt idx="14">
                  <c:v>57.614761593430742</c:v>
                </c:pt>
                <c:pt idx="15">
                  <c:v>94.664102844040173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4A-E346-B89E-986FCBDF9145}"/>
            </c:ext>
          </c:extLst>
        </c:ser>
        <c:ser>
          <c:idx val="1"/>
          <c:order val="1"/>
          <c:tx>
            <c:strRef>
              <c:f>'Sheet 1 (2)'!$R$49</c:f>
              <c:strCache>
                <c:ptCount val="1"/>
                <c:pt idx="0">
                  <c:v>100, x50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 1 (2)'!$A$55:$A$70</c:f>
              <c:numCache>
                <c:formatCode>General</c:formatCode>
                <c:ptCount val="16"/>
                <c:pt idx="0">
                  <c:v>4.2477876106194685</c:v>
                </c:pt>
                <c:pt idx="1">
                  <c:v>3.9823008849557517</c:v>
                </c:pt>
                <c:pt idx="2">
                  <c:v>3.716814159292035</c:v>
                </c:pt>
                <c:pt idx="3">
                  <c:v>3.4513274336283182</c:v>
                </c:pt>
                <c:pt idx="4">
                  <c:v>3.1858407079646014</c:v>
                </c:pt>
                <c:pt idx="5">
                  <c:v>2.9203539823008846</c:v>
                </c:pt>
                <c:pt idx="6">
                  <c:v>2.6548672566371678</c:v>
                </c:pt>
                <c:pt idx="7">
                  <c:v>2.389380530973451</c:v>
                </c:pt>
                <c:pt idx="8">
                  <c:v>2.1238938053097343</c:v>
                </c:pt>
                <c:pt idx="9">
                  <c:v>1.8584070796460175</c:v>
                </c:pt>
                <c:pt idx="10">
                  <c:v>1.5929203539823007</c:v>
                </c:pt>
                <c:pt idx="11">
                  <c:v>1.3274336283185839</c:v>
                </c:pt>
                <c:pt idx="12">
                  <c:v>1.0619469026548671</c:v>
                </c:pt>
                <c:pt idx="13">
                  <c:v>0.79646017699115035</c:v>
                </c:pt>
                <c:pt idx="14">
                  <c:v>0.53097345132743357</c:v>
                </c:pt>
                <c:pt idx="15">
                  <c:v>0.26548672566371678</c:v>
                </c:pt>
              </c:numCache>
            </c:numRef>
          </c:xVal>
          <c:yVal>
            <c:numRef>
              <c:f>'Sheet 1 (2)'!$R$55:$R$70</c:f>
              <c:numCache>
                <c:formatCode>General</c:formatCode>
                <c:ptCount val="16"/>
                <c:pt idx="0">
                  <c:v>48.697209648791258</c:v>
                </c:pt>
                <c:pt idx="1">
                  <c:v>64.713198235785384</c:v>
                </c:pt>
                <c:pt idx="2">
                  <c:v>61.180732672661108</c:v>
                </c:pt>
                <c:pt idx="3">
                  <c:v>72.585596762472846</c:v>
                </c:pt>
                <c:pt idx="4">
                  <c:v>79.889306717740681</c:v>
                </c:pt>
                <c:pt idx="5">
                  <c:v>78.793632303785628</c:v>
                </c:pt>
                <c:pt idx="6">
                  <c:v>30.23860453340826</c:v>
                </c:pt>
                <c:pt idx="7">
                  <c:v>32.189890776676464</c:v>
                </c:pt>
                <c:pt idx="8">
                  <c:v>66.665162314829828</c:v>
                </c:pt>
                <c:pt idx="9">
                  <c:v>91.454683915596675</c:v>
                </c:pt>
                <c:pt idx="10">
                  <c:v>65.854375320576835</c:v>
                </c:pt>
                <c:pt idx="11">
                  <c:v>54.691774525230684</c:v>
                </c:pt>
                <c:pt idx="12">
                  <c:v>68.752146261961883</c:v>
                </c:pt>
                <c:pt idx="13">
                  <c:v>54.799011882921121</c:v>
                </c:pt>
                <c:pt idx="14">
                  <c:v>56.888487809656986</c:v>
                </c:pt>
                <c:pt idx="15">
                  <c:v>93.814203130050032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4A-E346-B89E-986FCBDF9145}"/>
            </c:ext>
          </c:extLst>
        </c:ser>
        <c:ser>
          <c:idx val="2"/>
          <c:order val="2"/>
          <c:tx>
            <c:strRef>
              <c:f>'Sheet 1 (2)'!$S$49</c:f>
              <c:strCache>
                <c:ptCount val="1"/>
                <c:pt idx="0">
                  <c:v>200, x50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'Sheet 1 (2)'!$A$55:$A$70</c:f>
              <c:numCache>
                <c:formatCode>General</c:formatCode>
                <c:ptCount val="16"/>
                <c:pt idx="0">
                  <c:v>4.2477876106194685</c:v>
                </c:pt>
                <c:pt idx="1">
                  <c:v>3.9823008849557517</c:v>
                </c:pt>
                <c:pt idx="2">
                  <c:v>3.716814159292035</c:v>
                </c:pt>
                <c:pt idx="3">
                  <c:v>3.4513274336283182</c:v>
                </c:pt>
                <c:pt idx="4">
                  <c:v>3.1858407079646014</c:v>
                </c:pt>
                <c:pt idx="5">
                  <c:v>2.9203539823008846</c:v>
                </c:pt>
                <c:pt idx="6">
                  <c:v>2.6548672566371678</c:v>
                </c:pt>
                <c:pt idx="7">
                  <c:v>2.389380530973451</c:v>
                </c:pt>
                <c:pt idx="8">
                  <c:v>2.1238938053097343</c:v>
                </c:pt>
                <c:pt idx="9">
                  <c:v>1.8584070796460175</c:v>
                </c:pt>
                <c:pt idx="10">
                  <c:v>1.5929203539823007</c:v>
                </c:pt>
                <c:pt idx="11">
                  <c:v>1.3274336283185839</c:v>
                </c:pt>
                <c:pt idx="12">
                  <c:v>1.0619469026548671</c:v>
                </c:pt>
                <c:pt idx="13">
                  <c:v>0.79646017699115035</c:v>
                </c:pt>
                <c:pt idx="14">
                  <c:v>0.53097345132743357</c:v>
                </c:pt>
                <c:pt idx="15">
                  <c:v>0.26548672566371678</c:v>
                </c:pt>
              </c:numCache>
            </c:numRef>
          </c:xVal>
          <c:yVal>
            <c:numRef>
              <c:f>'Sheet 1 (2)'!$S$55:$S$70</c:f>
              <c:numCache>
                <c:formatCode>General</c:formatCode>
                <c:ptCount val="16"/>
                <c:pt idx="0">
                  <c:v>46.581001298684377</c:v>
                </c:pt>
                <c:pt idx="1">
                  <c:v>56.749686835958478</c:v>
                </c:pt>
                <c:pt idx="2">
                  <c:v>60.707038720036742</c:v>
                </c:pt>
                <c:pt idx="3">
                  <c:v>73.26951202990368</c:v>
                </c:pt>
                <c:pt idx="4">
                  <c:v>78.675938143884821</c:v>
                </c:pt>
                <c:pt idx="5">
                  <c:v>74.113618336866296</c:v>
                </c:pt>
                <c:pt idx="6">
                  <c:v>26.465809969098668</c:v>
                </c:pt>
                <c:pt idx="7">
                  <c:v>31.858894455972514</c:v>
                </c:pt>
                <c:pt idx="8">
                  <c:v>70.493449529652892</c:v>
                </c:pt>
                <c:pt idx="9">
                  <c:v>88.900672539389561</c:v>
                </c:pt>
                <c:pt idx="10">
                  <c:v>57.427214124493773</c:v>
                </c:pt>
                <c:pt idx="11">
                  <c:v>52.517416163599975</c:v>
                </c:pt>
                <c:pt idx="12">
                  <c:v>71.57824602931511</c:v>
                </c:pt>
                <c:pt idx="13">
                  <c:v>55.166133822576491</c:v>
                </c:pt>
                <c:pt idx="14">
                  <c:v>54.700615070464195</c:v>
                </c:pt>
                <c:pt idx="15">
                  <c:v>87.943184980779122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F4A-E346-B89E-986FCBDF9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2853632"/>
        <c:axId val="1628693136"/>
      </c:scatterChart>
      <c:valAx>
        <c:axId val="161285363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628693136"/>
        <c:crosses val="autoZero"/>
        <c:crossBetween val="midCat"/>
      </c:valAx>
      <c:valAx>
        <c:axId val="162869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61285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'Sheet 1 (2)'!$T$49</c:f>
              <c:strCache>
                <c:ptCount val="1"/>
                <c:pt idx="0">
                  <c:v>50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'Sheet 1 (2)'!$A$55:$A$70</c:f>
              <c:numCache>
                <c:formatCode>General</c:formatCode>
                <c:ptCount val="16"/>
                <c:pt idx="0">
                  <c:v>4.2477876106194685</c:v>
                </c:pt>
                <c:pt idx="1">
                  <c:v>3.9823008849557517</c:v>
                </c:pt>
                <c:pt idx="2">
                  <c:v>3.716814159292035</c:v>
                </c:pt>
                <c:pt idx="3">
                  <c:v>3.4513274336283182</c:v>
                </c:pt>
                <c:pt idx="4">
                  <c:v>3.1858407079646014</c:v>
                </c:pt>
                <c:pt idx="5">
                  <c:v>2.9203539823008846</c:v>
                </c:pt>
                <c:pt idx="6">
                  <c:v>2.6548672566371678</c:v>
                </c:pt>
                <c:pt idx="7">
                  <c:v>2.389380530973451</c:v>
                </c:pt>
                <c:pt idx="8">
                  <c:v>2.1238938053097343</c:v>
                </c:pt>
                <c:pt idx="9">
                  <c:v>1.8584070796460175</c:v>
                </c:pt>
                <c:pt idx="10">
                  <c:v>1.5929203539823007</c:v>
                </c:pt>
                <c:pt idx="11">
                  <c:v>1.3274336283185839</c:v>
                </c:pt>
                <c:pt idx="12">
                  <c:v>1.0619469026548671</c:v>
                </c:pt>
                <c:pt idx="13">
                  <c:v>0.79646017699115035</c:v>
                </c:pt>
                <c:pt idx="14">
                  <c:v>0.53097345132743357</c:v>
                </c:pt>
                <c:pt idx="15">
                  <c:v>0.26548672566371678</c:v>
                </c:pt>
              </c:numCache>
            </c:numRef>
          </c:xVal>
          <c:yVal>
            <c:numRef>
              <c:f>'Sheet 1 (2)'!$T$55:$T$70</c:f>
              <c:numCache>
                <c:formatCode>General</c:formatCode>
                <c:ptCount val="16"/>
                <c:pt idx="2">
                  <c:v>49.421523530101346</c:v>
                </c:pt>
                <c:pt idx="3">
                  <c:v>56.216420916188916</c:v>
                </c:pt>
                <c:pt idx="4">
                  <c:v>72.415499699145471</c:v>
                </c:pt>
                <c:pt idx="5">
                  <c:v>60.360143067920468</c:v>
                </c:pt>
                <c:pt idx="6">
                  <c:v>9.2665961465111213</c:v>
                </c:pt>
                <c:pt idx="7">
                  <c:v>22.115961603366021</c:v>
                </c:pt>
                <c:pt idx="8">
                  <c:v>61.08860508527205</c:v>
                </c:pt>
                <c:pt idx="9">
                  <c:v>92.543422985897337</c:v>
                </c:pt>
                <c:pt idx="10">
                  <c:v>75.462434777305873</c:v>
                </c:pt>
                <c:pt idx="11">
                  <c:v>61.866296072086122</c:v>
                </c:pt>
                <c:pt idx="12">
                  <c:v>62.618088361117522</c:v>
                </c:pt>
                <c:pt idx="13">
                  <c:v>52.259154156878736</c:v>
                </c:pt>
                <c:pt idx="14">
                  <c:v>56.634965576826005</c:v>
                </c:pt>
                <c:pt idx="15">
                  <c:v>96.761274707622718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F3-5F46-8F84-35EB106AFBCC}"/>
            </c:ext>
          </c:extLst>
        </c:ser>
        <c:ser>
          <c:idx val="4"/>
          <c:order val="1"/>
          <c:tx>
            <c:strRef>
              <c:f>'Sheet 1 (2)'!$U$49</c:f>
              <c:strCache>
                <c:ptCount val="1"/>
                <c:pt idx="0">
                  <c:v>100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'Sheet 1 (2)'!$A$55:$A$70</c:f>
              <c:numCache>
                <c:formatCode>General</c:formatCode>
                <c:ptCount val="16"/>
                <c:pt idx="0">
                  <c:v>4.2477876106194685</c:v>
                </c:pt>
                <c:pt idx="1">
                  <c:v>3.9823008849557517</c:v>
                </c:pt>
                <c:pt idx="2">
                  <c:v>3.716814159292035</c:v>
                </c:pt>
                <c:pt idx="3">
                  <c:v>3.4513274336283182</c:v>
                </c:pt>
                <c:pt idx="4">
                  <c:v>3.1858407079646014</c:v>
                </c:pt>
                <c:pt idx="5">
                  <c:v>2.9203539823008846</c:v>
                </c:pt>
                <c:pt idx="6">
                  <c:v>2.6548672566371678</c:v>
                </c:pt>
                <c:pt idx="7">
                  <c:v>2.389380530973451</c:v>
                </c:pt>
                <c:pt idx="8">
                  <c:v>2.1238938053097343</c:v>
                </c:pt>
                <c:pt idx="9">
                  <c:v>1.8584070796460175</c:v>
                </c:pt>
                <c:pt idx="10">
                  <c:v>1.5929203539823007</c:v>
                </c:pt>
                <c:pt idx="11">
                  <c:v>1.3274336283185839</c:v>
                </c:pt>
                <c:pt idx="12">
                  <c:v>1.0619469026548671</c:v>
                </c:pt>
                <c:pt idx="13">
                  <c:v>0.79646017699115035</c:v>
                </c:pt>
                <c:pt idx="14">
                  <c:v>0.53097345132743357</c:v>
                </c:pt>
                <c:pt idx="15">
                  <c:v>0.26548672566371678</c:v>
                </c:pt>
              </c:numCache>
            </c:numRef>
          </c:xVal>
          <c:yVal>
            <c:numRef>
              <c:f>'Sheet 1 (2)'!$U$55:$U$70</c:f>
              <c:numCache>
                <c:formatCode>General</c:formatCode>
                <c:ptCount val="16"/>
                <c:pt idx="0">
                  <c:v>52.861289974172173</c:v>
                </c:pt>
                <c:pt idx="1">
                  <c:v>70.747005487988474</c:v>
                </c:pt>
                <c:pt idx="2">
                  <c:v>64.306079311642989</c:v>
                </c:pt>
                <c:pt idx="3">
                  <c:v>74.250464240217468</c:v>
                </c:pt>
                <c:pt idx="4">
                  <c:v>81.042435042830348</c:v>
                </c:pt>
                <c:pt idx="5">
                  <c:v>76.876213476345683</c:v>
                </c:pt>
                <c:pt idx="6">
                  <c:v>19.629981555753659</c:v>
                </c:pt>
                <c:pt idx="7">
                  <c:v>27.271181387961025</c:v>
                </c:pt>
                <c:pt idx="8">
                  <c:v>68.719904316757138</c:v>
                </c:pt>
                <c:pt idx="9">
                  <c:v>91.535537780014948</c:v>
                </c:pt>
                <c:pt idx="10">
                  <c:v>59.462893356923566</c:v>
                </c:pt>
                <c:pt idx="11">
                  <c:v>53.425338218362903</c:v>
                </c:pt>
                <c:pt idx="12">
                  <c:v>65.6240394620567</c:v>
                </c:pt>
                <c:pt idx="13">
                  <c:v>52.42962284975421</c:v>
                </c:pt>
                <c:pt idx="14">
                  <c:v>57.000957034726142</c:v>
                </c:pt>
                <c:pt idx="15">
                  <c:v>97.198355202292191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F3-5F46-8F84-35EB106AFBCC}"/>
            </c:ext>
          </c:extLst>
        </c:ser>
        <c:ser>
          <c:idx val="5"/>
          <c:order val="2"/>
          <c:tx>
            <c:strRef>
              <c:f>'Sheet 1 (2)'!$V$49</c:f>
              <c:strCache>
                <c:ptCount val="1"/>
                <c:pt idx="0">
                  <c:v>200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'Sheet 1 (2)'!$A$55:$A$70</c:f>
              <c:numCache>
                <c:formatCode>General</c:formatCode>
                <c:ptCount val="16"/>
                <c:pt idx="0">
                  <c:v>4.2477876106194685</c:v>
                </c:pt>
                <c:pt idx="1">
                  <c:v>3.9823008849557517</c:v>
                </c:pt>
                <c:pt idx="2">
                  <c:v>3.716814159292035</c:v>
                </c:pt>
                <c:pt idx="3">
                  <c:v>3.4513274336283182</c:v>
                </c:pt>
                <c:pt idx="4">
                  <c:v>3.1858407079646014</c:v>
                </c:pt>
                <c:pt idx="5">
                  <c:v>2.9203539823008846</c:v>
                </c:pt>
                <c:pt idx="6">
                  <c:v>2.6548672566371678</c:v>
                </c:pt>
                <c:pt idx="7">
                  <c:v>2.389380530973451</c:v>
                </c:pt>
                <c:pt idx="8">
                  <c:v>2.1238938053097343</c:v>
                </c:pt>
                <c:pt idx="9">
                  <c:v>1.8584070796460175</c:v>
                </c:pt>
                <c:pt idx="10">
                  <c:v>1.5929203539823007</c:v>
                </c:pt>
                <c:pt idx="11">
                  <c:v>1.3274336283185839</c:v>
                </c:pt>
                <c:pt idx="12">
                  <c:v>1.0619469026548671</c:v>
                </c:pt>
                <c:pt idx="13">
                  <c:v>0.79646017699115035</c:v>
                </c:pt>
                <c:pt idx="14">
                  <c:v>0.53097345132743357</c:v>
                </c:pt>
                <c:pt idx="15">
                  <c:v>0.26548672566371678</c:v>
                </c:pt>
              </c:numCache>
            </c:numRef>
          </c:xVal>
          <c:yVal>
            <c:numRef>
              <c:f>'Sheet 1 (2)'!$V$55:$V$70</c:f>
              <c:numCache>
                <c:formatCode>General</c:formatCode>
                <c:ptCount val="16"/>
                <c:pt idx="0">
                  <c:v>65.084962265230729</c:v>
                </c:pt>
                <c:pt idx="1">
                  <c:v>72.00160821550088</c:v>
                </c:pt>
                <c:pt idx="2">
                  <c:v>63.404237860408664</c:v>
                </c:pt>
                <c:pt idx="3">
                  <c:v>72.175652208776739</c:v>
                </c:pt>
                <c:pt idx="4">
                  <c:v>75.703345455397169</c:v>
                </c:pt>
                <c:pt idx="5">
                  <c:v>70.70448080676158</c:v>
                </c:pt>
                <c:pt idx="6">
                  <c:v>17.678227015680243</c:v>
                </c:pt>
                <c:pt idx="7">
                  <c:v>27.940198501911446</c:v>
                </c:pt>
                <c:pt idx="8">
                  <c:v>70.974734883971081</c:v>
                </c:pt>
                <c:pt idx="9">
                  <c:v>87.589213805001975</c:v>
                </c:pt>
                <c:pt idx="10">
                  <c:v>49.755781452852332</c:v>
                </c:pt>
                <c:pt idx="11">
                  <c:v>49.778956492128486</c:v>
                </c:pt>
                <c:pt idx="12">
                  <c:v>67.276610401799061</c:v>
                </c:pt>
                <c:pt idx="13">
                  <c:v>51.672971879835814</c:v>
                </c:pt>
                <c:pt idx="14">
                  <c:v>53.399822460834933</c:v>
                </c:pt>
                <c:pt idx="15">
                  <c:v>94.288232817268437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0F3-5F46-8F84-35EB106AF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2853632"/>
        <c:axId val="1628693136"/>
      </c:scatterChart>
      <c:valAx>
        <c:axId val="161285363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628693136"/>
        <c:crosses val="autoZero"/>
        <c:crossBetween val="midCat"/>
      </c:valAx>
      <c:valAx>
        <c:axId val="162869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61285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Sheet2!$B$12</c:f>
              <c:strCache>
                <c:ptCount val="1"/>
                <c:pt idx="0">
                  <c:v>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620516185476816"/>
                  <c:y val="-4.1666666666666669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Sheet2!$E$9:$H$9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Sheet2!$E$10:$H$10</c:f>
              <c:numCache>
                <c:formatCode>General</c:formatCode>
                <c:ptCount val="4"/>
                <c:pt idx="0">
                  <c:v>7.4512408288514975E-3</c:v>
                </c:pt>
                <c:pt idx="1">
                  <c:v>1.62690507163432E-2</c:v>
                </c:pt>
                <c:pt idx="2">
                  <c:v>3.1680389232206022E-2</c:v>
                </c:pt>
                <c:pt idx="3">
                  <c:v>4.2994160681387235E-2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14-DD43-82CF-FBCFB04350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8906767"/>
        <c:axId val="815722687"/>
      </c:scatterChart>
      <c:valAx>
        <c:axId val="10589067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15722687"/>
        <c:crosses val="autoZero"/>
        <c:crossBetween val="midCat"/>
      </c:valAx>
      <c:valAx>
        <c:axId val="815722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0589067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(2)'!$C$90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(2)'!$D$73:$G$73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(2)'!$D$90:$G$90</c:f>
              <c:numCache>
                <c:formatCode>General</c:formatCode>
                <c:ptCount val="4"/>
                <c:pt idx="0">
                  <c:v>2.4623233368145874</c:v>
                </c:pt>
                <c:pt idx="1">
                  <c:v>2.9168901786762844</c:v>
                </c:pt>
                <c:pt idx="2">
                  <c:v>3.2538627332078827</c:v>
                </c:pt>
                <c:pt idx="3">
                  <c:v>3.3129211974894912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8D-F84A-90DF-D238BBB90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91551"/>
        <c:axId val="895115103"/>
      </c:scatterChart>
      <c:valAx>
        <c:axId val="89509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115103"/>
        <c:crosses val="autoZero"/>
        <c:crossBetween val="midCat"/>
      </c:valAx>
      <c:valAx>
        <c:axId val="895115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09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(2)'!$C$89</c:f>
              <c:strCache>
                <c:ptCount val="1"/>
                <c:pt idx="0">
                  <c:v>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(2)'!$D$73:$G$73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(2)'!$D$89:$G$89</c:f>
              <c:numCache>
                <c:formatCode>General</c:formatCode>
                <c:ptCount val="4"/>
                <c:pt idx="0">
                  <c:v>1.2277305527648892</c:v>
                </c:pt>
                <c:pt idx="1">
                  <c:v>1.6371822445941688</c:v>
                </c:pt>
                <c:pt idx="2">
                  <c:v>1.9993304100330835</c:v>
                </c:pt>
                <c:pt idx="3">
                  <c:v>2.0719307295813598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70-724B-90BC-77B308FEE1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91551"/>
        <c:axId val="895115103"/>
      </c:scatterChart>
      <c:valAx>
        <c:axId val="89509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115103"/>
        <c:crosses val="autoZero"/>
        <c:crossBetween val="midCat"/>
      </c:valAx>
      <c:valAx>
        <c:axId val="895115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09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(2)'!$C$88</c:f>
              <c:strCache>
                <c:ptCount val="1"/>
                <c:pt idx="0">
                  <c:v>7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(2)'!$D$73:$G$73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(2)'!$D$88:$G$88</c:f>
              <c:numCache>
                <c:formatCode>General</c:formatCode>
                <c:ptCount val="4"/>
                <c:pt idx="0">
                  <c:v>0.82187484988811788</c:v>
                </c:pt>
                <c:pt idx="1">
                  <c:v>1.1830670647580037</c:v>
                </c:pt>
                <c:pt idx="2">
                  <c:v>1.5178406178234485</c:v>
                </c:pt>
                <c:pt idx="3">
                  <c:v>1.5903096224133588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7A-5E47-802B-18E850EB2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91551"/>
        <c:axId val="895115103"/>
      </c:scatterChart>
      <c:valAx>
        <c:axId val="89509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115103"/>
        <c:crosses val="autoZero"/>
        <c:crossBetween val="midCat"/>
      </c:valAx>
      <c:valAx>
        <c:axId val="895115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09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(2)'!$C$87</c:f>
              <c:strCache>
                <c:ptCount val="1"/>
                <c:pt idx="0">
                  <c:v>8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(2)'!$D$73:$G$73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(2)'!$D$87:$G$87</c:f>
              <c:numCache>
                <c:formatCode>General</c:formatCode>
                <c:ptCount val="4"/>
                <c:pt idx="0">
                  <c:v>0.42805414311746737</c:v>
                </c:pt>
                <c:pt idx="1">
                  <c:v>0.67768807728943081</c:v>
                </c:pt>
                <c:pt idx="2">
                  <c:v>0.9492597496260875</c:v>
                </c:pt>
                <c:pt idx="3">
                  <c:v>1.0280962885626743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9B-DB43-99CE-F84ECC697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91551"/>
        <c:axId val="895115103"/>
      </c:scatterChart>
      <c:valAx>
        <c:axId val="89509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115103"/>
        <c:crosses val="autoZero"/>
        <c:crossBetween val="midCat"/>
      </c:valAx>
      <c:valAx>
        <c:axId val="895115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09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(2)'!$C$86</c:f>
              <c:strCache>
                <c:ptCount val="1"/>
                <c:pt idx="0">
                  <c:v>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(2)'!$D$73:$G$73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(2)'!$D$86:$G$86</c:f>
              <c:numCache>
                <c:formatCode>General</c:formatCode>
                <c:ptCount val="4"/>
                <c:pt idx="0">
                  <c:v>0.26984224155068492</c:v>
                </c:pt>
                <c:pt idx="1">
                  <c:v>0.47544261877834049</c:v>
                </c:pt>
                <c:pt idx="2">
                  <c:v>0.70921078605738985</c:v>
                </c:pt>
                <c:pt idx="3">
                  <c:v>0.77640273329812703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09-0946-9C33-A2D4355030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91551"/>
        <c:axId val="895115103"/>
      </c:scatterChart>
      <c:valAx>
        <c:axId val="89509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115103"/>
        <c:crosses val="autoZero"/>
        <c:crossBetween val="midCat"/>
      </c:valAx>
      <c:valAx>
        <c:axId val="895115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09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 (2)'!$C$85</c:f>
              <c:strCache>
                <c:ptCount val="1"/>
                <c:pt idx="0">
                  <c:v>10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 (2)'!$D$73:$G$73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'Sheet 1 (2)'!$D$85:$G$85</c:f>
              <c:numCache>
                <c:formatCode>General</c:formatCode>
                <c:ptCount val="4"/>
                <c:pt idx="0">
                  <c:v>0.24551760826689545</c:v>
                </c:pt>
                <c:pt idx="1">
                  <c:v>0.44347832787401936</c:v>
                </c:pt>
                <c:pt idx="2">
                  <c:v>0.67004829820598766</c:v>
                </c:pt>
                <c:pt idx="3">
                  <c:v>0.73424548468232143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3F-F447-8D0F-0F6D41DCD0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091551"/>
        <c:axId val="895115103"/>
      </c:scatterChart>
      <c:valAx>
        <c:axId val="89509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115103"/>
        <c:crosses val="autoZero"/>
        <c:crossBetween val="midCat"/>
      </c:valAx>
      <c:valAx>
        <c:axId val="89511510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9509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13" Type="http://schemas.openxmlformats.org/officeDocument/2006/relationships/chart" Target="../charts/chart14.xml"/><Relationship Id="rId18" Type="http://schemas.openxmlformats.org/officeDocument/2006/relationships/chart" Target="../charts/chart19.xml"/><Relationship Id="rId26" Type="http://schemas.openxmlformats.org/officeDocument/2006/relationships/chart" Target="../charts/chart27.xml"/><Relationship Id="rId3" Type="http://schemas.openxmlformats.org/officeDocument/2006/relationships/chart" Target="../charts/chart4.xml"/><Relationship Id="rId21" Type="http://schemas.openxmlformats.org/officeDocument/2006/relationships/chart" Target="../charts/chart22.xml"/><Relationship Id="rId7" Type="http://schemas.openxmlformats.org/officeDocument/2006/relationships/chart" Target="../charts/chart8.xml"/><Relationship Id="rId12" Type="http://schemas.openxmlformats.org/officeDocument/2006/relationships/chart" Target="../charts/chart13.xml"/><Relationship Id="rId17" Type="http://schemas.openxmlformats.org/officeDocument/2006/relationships/chart" Target="../charts/chart18.xml"/><Relationship Id="rId25" Type="http://schemas.openxmlformats.org/officeDocument/2006/relationships/chart" Target="../charts/chart26.xml"/><Relationship Id="rId2" Type="http://schemas.openxmlformats.org/officeDocument/2006/relationships/chart" Target="../charts/chart3.xml"/><Relationship Id="rId16" Type="http://schemas.openxmlformats.org/officeDocument/2006/relationships/chart" Target="../charts/chart17.xml"/><Relationship Id="rId20" Type="http://schemas.openxmlformats.org/officeDocument/2006/relationships/chart" Target="../charts/chart21.xml"/><Relationship Id="rId29" Type="http://schemas.openxmlformats.org/officeDocument/2006/relationships/chart" Target="../charts/chart30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24" Type="http://schemas.openxmlformats.org/officeDocument/2006/relationships/chart" Target="../charts/chart25.xml"/><Relationship Id="rId5" Type="http://schemas.openxmlformats.org/officeDocument/2006/relationships/chart" Target="../charts/chart6.xml"/><Relationship Id="rId15" Type="http://schemas.openxmlformats.org/officeDocument/2006/relationships/chart" Target="../charts/chart16.xml"/><Relationship Id="rId23" Type="http://schemas.openxmlformats.org/officeDocument/2006/relationships/chart" Target="../charts/chart24.xml"/><Relationship Id="rId28" Type="http://schemas.openxmlformats.org/officeDocument/2006/relationships/chart" Target="../charts/chart29.xml"/><Relationship Id="rId10" Type="http://schemas.openxmlformats.org/officeDocument/2006/relationships/chart" Target="../charts/chart11.xml"/><Relationship Id="rId19" Type="http://schemas.openxmlformats.org/officeDocument/2006/relationships/chart" Target="../charts/chart20.xml"/><Relationship Id="rId31" Type="http://schemas.openxmlformats.org/officeDocument/2006/relationships/chart" Target="../charts/chart32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Relationship Id="rId14" Type="http://schemas.openxmlformats.org/officeDocument/2006/relationships/chart" Target="../charts/chart15.xml"/><Relationship Id="rId22" Type="http://schemas.openxmlformats.org/officeDocument/2006/relationships/chart" Target="../charts/chart23.xml"/><Relationship Id="rId27" Type="http://schemas.openxmlformats.org/officeDocument/2006/relationships/chart" Target="../charts/chart28.xml"/><Relationship Id="rId30" Type="http://schemas.openxmlformats.org/officeDocument/2006/relationships/chart" Target="../charts/chart3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562524</xdr:colOff>
      <xdr:row>48</xdr:row>
      <xdr:rowOff>167415</xdr:rowOff>
    </xdr:from>
    <xdr:to>
      <xdr:col>15</xdr:col>
      <xdr:colOff>302590</xdr:colOff>
      <xdr:row>63</xdr:row>
      <xdr:rowOff>53115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276F7642-0DFC-E148-AD07-D6C0C0B2E6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254000</xdr:colOff>
      <xdr:row>67</xdr:row>
      <xdr:rowOff>177800</xdr:rowOff>
    </xdr:from>
    <xdr:to>
      <xdr:col>21</xdr:col>
      <xdr:colOff>88900</xdr:colOff>
      <xdr:row>84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CD307A-F633-C648-B822-6ECBB6A3E6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76200</xdr:colOff>
      <xdr:row>92</xdr:row>
      <xdr:rowOff>171450</xdr:rowOff>
    </xdr:from>
    <xdr:to>
      <xdr:col>7</xdr:col>
      <xdr:colOff>457200</xdr:colOff>
      <xdr:row>107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169CFF-954A-6A4A-9C88-4C602A63C5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101600</xdr:colOff>
      <xdr:row>108</xdr:row>
      <xdr:rowOff>0</xdr:rowOff>
    </xdr:from>
    <xdr:to>
      <xdr:col>7</xdr:col>
      <xdr:colOff>482600</xdr:colOff>
      <xdr:row>122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F77270F-FAFD-0647-B156-3F7DFCA90C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114300</xdr:colOff>
      <xdr:row>123</xdr:row>
      <xdr:rowOff>0</xdr:rowOff>
    </xdr:from>
    <xdr:to>
      <xdr:col>7</xdr:col>
      <xdr:colOff>495300</xdr:colOff>
      <xdr:row>137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1BE3DA1-8A22-614A-B07E-3CBC0C724A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660400</xdr:colOff>
      <xdr:row>93</xdr:row>
      <xdr:rowOff>25400</xdr:rowOff>
    </xdr:from>
    <xdr:to>
      <xdr:col>14</xdr:col>
      <xdr:colOff>342900</xdr:colOff>
      <xdr:row>107</xdr:row>
      <xdr:rowOff>101600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6DC74E9-C99F-204F-88AB-127FDFCB0C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660400</xdr:colOff>
      <xdr:row>108</xdr:row>
      <xdr:rowOff>0</xdr:rowOff>
    </xdr:from>
    <xdr:to>
      <xdr:col>14</xdr:col>
      <xdr:colOff>342900</xdr:colOff>
      <xdr:row>122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C2A3EF8-11BC-2A4F-9934-427745CFCD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660400</xdr:colOff>
      <xdr:row>123</xdr:row>
      <xdr:rowOff>12700</xdr:rowOff>
    </xdr:from>
    <xdr:to>
      <xdr:col>14</xdr:col>
      <xdr:colOff>342900</xdr:colOff>
      <xdr:row>137</xdr:row>
      <xdr:rowOff>88900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5F61AD4-34D9-1C43-9006-2C44AE1767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444500</xdr:colOff>
      <xdr:row>93</xdr:row>
      <xdr:rowOff>38100</xdr:rowOff>
    </xdr:from>
    <xdr:to>
      <xdr:col>20</xdr:col>
      <xdr:colOff>596900</xdr:colOff>
      <xdr:row>107</xdr:row>
      <xdr:rowOff>114300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2A186BB-F4B9-5F47-B22E-8BD8BB1AFB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482600</xdr:colOff>
      <xdr:row>108</xdr:row>
      <xdr:rowOff>50800</xdr:rowOff>
    </xdr:from>
    <xdr:to>
      <xdr:col>20</xdr:col>
      <xdr:colOff>635000</xdr:colOff>
      <xdr:row>122</xdr:row>
      <xdr:rowOff>127000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646C973-07DD-B941-A6B7-496352FEF7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14</xdr:col>
      <xdr:colOff>508000</xdr:colOff>
      <xdr:row>123</xdr:row>
      <xdr:rowOff>50800</xdr:rowOff>
    </xdr:from>
    <xdr:to>
      <xdr:col>20</xdr:col>
      <xdr:colOff>660400</xdr:colOff>
      <xdr:row>137</xdr:row>
      <xdr:rowOff>127000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56E1979-2642-EC4D-8B54-1EDE5FAEC5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21</xdr:col>
      <xdr:colOff>12700</xdr:colOff>
      <xdr:row>93</xdr:row>
      <xdr:rowOff>50800</xdr:rowOff>
    </xdr:from>
    <xdr:to>
      <xdr:col>26</xdr:col>
      <xdr:colOff>863600</xdr:colOff>
      <xdr:row>107</xdr:row>
      <xdr:rowOff>127000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D0A1BB3-616D-DC4B-B698-3C235C1EC1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21</xdr:col>
      <xdr:colOff>0</xdr:colOff>
      <xdr:row>109</xdr:row>
      <xdr:rowOff>0</xdr:rowOff>
    </xdr:from>
    <xdr:to>
      <xdr:col>26</xdr:col>
      <xdr:colOff>850900</xdr:colOff>
      <xdr:row>123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F2660B5B-1A4C-B746-B85C-CD5498F039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21</xdr:col>
      <xdr:colOff>0</xdr:colOff>
      <xdr:row>123</xdr:row>
      <xdr:rowOff>101600</xdr:rowOff>
    </xdr:from>
    <xdr:to>
      <xdr:col>26</xdr:col>
      <xdr:colOff>850900</xdr:colOff>
      <xdr:row>137</xdr:row>
      <xdr:rowOff>177800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DACD65AD-FC4C-C645-ACE3-622683E5B7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27</xdr:col>
      <xdr:colOff>38100</xdr:colOff>
      <xdr:row>93</xdr:row>
      <xdr:rowOff>63500</xdr:rowOff>
    </xdr:from>
    <xdr:to>
      <xdr:col>33</xdr:col>
      <xdr:colOff>190500</xdr:colOff>
      <xdr:row>107</xdr:row>
      <xdr:rowOff>139700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79AC8B23-ED61-3641-945D-289C10BA4D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27</xdr:col>
      <xdr:colOff>0</xdr:colOff>
      <xdr:row>109</xdr:row>
      <xdr:rowOff>0</xdr:rowOff>
    </xdr:from>
    <xdr:to>
      <xdr:col>33</xdr:col>
      <xdr:colOff>152400</xdr:colOff>
      <xdr:row>123</xdr:row>
      <xdr:rowOff>76200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2F97DB2A-D96F-C841-A41E-976ACBA839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27</xdr:col>
      <xdr:colOff>0</xdr:colOff>
      <xdr:row>123</xdr:row>
      <xdr:rowOff>152400</xdr:rowOff>
    </xdr:from>
    <xdr:to>
      <xdr:col>33</xdr:col>
      <xdr:colOff>152400</xdr:colOff>
      <xdr:row>138</xdr:row>
      <xdr:rowOff>38100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A4F87E90-4099-E64A-9390-5FC9ADAB89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196850</xdr:colOff>
      <xdr:row>155</xdr:row>
      <xdr:rowOff>146050</xdr:rowOff>
    </xdr:from>
    <xdr:to>
      <xdr:col>11</xdr:col>
      <xdr:colOff>577850</xdr:colOff>
      <xdr:row>170</xdr:row>
      <xdr:rowOff>31750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1D47CEF3-F017-1A48-B0C3-D4077F456E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76200</xdr:colOff>
      <xdr:row>155</xdr:row>
      <xdr:rowOff>177800</xdr:rowOff>
    </xdr:from>
    <xdr:to>
      <xdr:col>18</xdr:col>
      <xdr:colOff>457200</xdr:colOff>
      <xdr:row>170</xdr:row>
      <xdr:rowOff>63500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53AF10EE-8154-CE48-A00D-271B481BF6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26</xdr:col>
      <xdr:colOff>615950</xdr:colOff>
      <xdr:row>75</xdr:row>
      <xdr:rowOff>19050</xdr:rowOff>
    </xdr:from>
    <xdr:to>
      <xdr:col>32</xdr:col>
      <xdr:colOff>539750</xdr:colOff>
      <xdr:row>89</xdr:row>
      <xdr:rowOff>95250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D5679C81-57BB-FC4F-9FFD-493D78D8A5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33</xdr:col>
      <xdr:colOff>69850</xdr:colOff>
      <xdr:row>66</xdr:row>
      <xdr:rowOff>101600</xdr:rowOff>
    </xdr:from>
    <xdr:to>
      <xdr:col>39</xdr:col>
      <xdr:colOff>222250</xdr:colOff>
      <xdr:row>97</xdr:row>
      <xdr:rowOff>38100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94939EAC-9402-5542-A9E6-4B447D954F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43</xdr:col>
      <xdr:colOff>133350</xdr:colOff>
      <xdr:row>93</xdr:row>
      <xdr:rowOff>158750</xdr:rowOff>
    </xdr:from>
    <xdr:to>
      <xdr:col>49</xdr:col>
      <xdr:colOff>514350</xdr:colOff>
      <xdr:row>108</xdr:row>
      <xdr:rowOff>44450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C7D178D2-1412-4C46-B5F2-A660E4FBB4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39</xdr:col>
      <xdr:colOff>444500</xdr:colOff>
      <xdr:row>73</xdr:row>
      <xdr:rowOff>114300</xdr:rowOff>
    </xdr:from>
    <xdr:to>
      <xdr:col>46</xdr:col>
      <xdr:colOff>50800</xdr:colOff>
      <xdr:row>90</xdr:row>
      <xdr:rowOff>165100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97244FB3-C6C4-1541-B798-A6C11E48BC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36</xdr:col>
      <xdr:colOff>635000</xdr:colOff>
      <xdr:row>93</xdr:row>
      <xdr:rowOff>177800</xdr:rowOff>
    </xdr:from>
    <xdr:to>
      <xdr:col>43</xdr:col>
      <xdr:colOff>12700</xdr:colOff>
      <xdr:row>108</xdr:row>
      <xdr:rowOff>50800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611053B9-A6FC-A041-A60D-22B785636B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54</xdr:col>
      <xdr:colOff>133350</xdr:colOff>
      <xdr:row>76</xdr:row>
      <xdr:rowOff>31750</xdr:rowOff>
    </xdr:from>
    <xdr:to>
      <xdr:col>60</xdr:col>
      <xdr:colOff>285750</xdr:colOff>
      <xdr:row>90</xdr:row>
      <xdr:rowOff>107950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39FD01D1-150A-3F49-8CAD-77680996D1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107950</xdr:colOff>
      <xdr:row>84</xdr:row>
      <xdr:rowOff>158750</xdr:rowOff>
    </xdr:from>
    <xdr:to>
      <xdr:col>20</xdr:col>
      <xdr:colOff>533400</xdr:colOff>
      <xdr:row>99</xdr:row>
      <xdr:rowOff>44450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2130E5F6-804E-7D40-ADD1-FC2CD86F8D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8</xdr:col>
      <xdr:colOff>158750</xdr:colOff>
      <xdr:row>140</xdr:row>
      <xdr:rowOff>31750</xdr:rowOff>
    </xdr:from>
    <xdr:to>
      <xdr:col>14</xdr:col>
      <xdr:colOff>539750</xdr:colOff>
      <xdr:row>154</xdr:row>
      <xdr:rowOff>107950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3DFD475E-A40A-804A-AF05-072592CE6E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6</xdr:col>
      <xdr:colOff>438150</xdr:colOff>
      <xdr:row>179</xdr:row>
      <xdr:rowOff>6350</xdr:rowOff>
    </xdr:from>
    <xdr:to>
      <xdr:col>14</xdr:col>
      <xdr:colOff>63500</xdr:colOff>
      <xdr:row>198</xdr:row>
      <xdr:rowOff>127000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AA5DBD49-D832-8F4E-A9F7-421F1AC76C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44450</xdr:colOff>
      <xdr:row>140</xdr:row>
      <xdr:rowOff>44450</xdr:rowOff>
    </xdr:from>
    <xdr:to>
      <xdr:col>21</xdr:col>
      <xdr:colOff>196850</xdr:colOff>
      <xdr:row>154</xdr:row>
      <xdr:rowOff>120650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621DCAB9-D079-AA40-8B92-7F2B35F81D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28</xdr:col>
      <xdr:colOff>0</xdr:colOff>
      <xdr:row>140</xdr:row>
      <xdr:rowOff>0</xdr:rowOff>
    </xdr:from>
    <xdr:to>
      <xdr:col>34</xdr:col>
      <xdr:colOff>152400</xdr:colOff>
      <xdr:row>154</xdr:row>
      <xdr:rowOff>76200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6592F73E-A018-0D4A-A7F4-661AF9A0AC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23</xdr:col>
      <xdr:colOff>412750</xdr:colOff>
      <xdr:row>51</xdr:row>
      <xdr:rowOff>19050</xdr:rowOff>
    </xdr:from>
    <xdr:to>
      <xdr:col>29</xdr:col>
      <xdr:colOff>565150</xdr:colOff>
      <xdr:row>65</xdr:row>
      <xdr:rowOff>95250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062283F2-2A3D-DE45-A9CB-68758721A4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30</xdr:col>
      <xdr:colOff>0</xdr:colOff>
      <xdr:row>51</xdr:row>
      <xdr:rowOff>0</xdr:rowOff>
    </xdr:from>
    <xdr:to>
      <xdr:col>36</xdr:col>
      <xdr:colOff>152400</xdr:colOff>
      <xdr:row>65</xdr:row>
      <xdr:rowOff>76200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9245FDE2-CCA0-CF40-B731-9A34A87A27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82550</xdr:colOff>
      <xdr:row>17</xdr:row>
      <xdr:rowOff>44450</xdr:rowOff>
    </xdr:from>
    <xdr:to>
      <xdr:col>7</xdr:col>
      <xdr:colOff>527050</xdr:colOff>
      <xdr:row>31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8E2360-E9D9-9047-8A6C-EFC75F3219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8"/>
  <sheetViews>
    <sheetView tabSelected="1" zoomScale="107" zoomScaleNormal="107" workbookViewId="0">
      <selection activeCell="S52" sqref="S52"/>
    </sheetView>
  </sheetViews>
  <sheetFormatPr defaultColWidth="9.109375" defaultRowHeight="14.4" x14ac:dyDescent="0.3"/>
  <cols>
    <col min="1" max="10" width="9.109375" style="1"/>
    <col min="11" max="11" width="12.33203125" style="1" bestFit="1" customWidth="1"/>
    <col min="12" max="18" width="9.109375" style="1"/>
    <col min="19" max="19" width="12.109375" style="1" bestFit="1" customWidth="1"/>
    <col min="20" max="22" width="9.109375" style="1"/>
    <col min="23" max="23" width="12.109375" style="1" bestFit="1" customWidth="1"/>
    <col min="24" max="26" width="9.109375" style="1"/>
    <col min="27" max="27" width="12.109375" style="1" bestFit="1" customWidth="1"/>
    <col min="28" max="30" width="9.109375" style="1"/>
    <col min="31" max="31" width="12.109375" style="1" bestFit="1" customWidth="1"/>
    <col min="32" max="38" width="9.109375" style="1"/>
    <col min="39" max="39" width="12.109375" style="1" bestFit="1" customWidth="1"/>
    <col min="40" max="42" width="9.109375" style="1"/>
    <col min="43" max="43" width="10.109375" style="1" bestFit="1" customWidth="1"/>
    <col min="44" max="50" width="9.109375" style="1"/>
    <col min="51" max="51" width="12.109375" style="1" bestFit="1" customWidth="1"/>
    <col min="52" max="52" width="9.109375" style="1"/>
    <col min="53" max="53" width="10.109375" style="1" bestFit="1" customWidth="1"/>
    <col min="54" max="58" width="9.109375" style="1"/>
    <col min="59" max="59" width="12.109375" style="1" bestFit="1" customWidth="1"/>
    <col min="60" max="66" width="9.109375" style="1"/>
    <col min="67" max="67" width="12.109375" style="1" bestFit="1" customWidth="1"/>
    <col min="68" max="70" width="9.109375" style="1"/>
    <col min="71" max="71" width="12.109375" style="1" bestFit="1" customWidth="1"/>
    <col min="72" max="74" width="9.109375" style="1"/>
    <col min="75" max="75" width="12.109375" style="1" bestFit="1" customWidth="1"/>
    <col min="76" max="16384" width="9.109375" style="1"/>
  </cols>
  <sheetData>
    <row r="1" spans="1:25" x14ac:dyDescent="0.3">
      <c r="A1" s="9" t="s">
        <v>644</v>
      </c>
    </row>
    <row r="2" spans="1:25" x14ac:dyDescent="0.3">
      <c r="A2" s="1" t="s">
        <v>0</v>
      </c>
      <c r="B2" s="1" t="s">
        <v>14</v>
      </c>
      <c r="C2" s="1" t="s">
        <v>14</v>
      </c>
      <c r="D2" s="1" t="s">
        <v>14</v>
      </c>
      <c r="E2" s="1" t="s">
        <v>14</v>
      </c>
      <c r="F2" s="1" t="s">
        <v>15</v>
      </c>
      <c r="G2" s="1" t="s">
        <v>15</v>
      </c>
      <c r="H2" s="1" t="s">
        <v>15</v>
      </c>
      <c r="I2" s="1" t="s">
        <v>15</v>
      </c>
      <c r="J2" s="1" t="s">
        <v>16</v>
      </c>
      <c r="K2" s="1" t="s">
        <v>16</v>
      </c>
      <c r="L2" s="1" t="s">
        <v>16</v>
      </c>
      <c r="M2" s="1" t="s">
        <v>16</v>
      </c>
      <c r="N2" s="1" t="s">
        <v>17</v>
      </c>
      <c r="O2" s="1" t="s">
        <v>17</v>
      </c>
      <c r="P2" s="1" t="s">
        <v>17</v>
      </c>
      <c r="Q2" s="1" t="s">
        <v>17</v>
      </c>
      <c r="R2" s="1" t="s">
        <v>18</v>
      </c>
      <c r="S2" s="1" t="s">
        <v>18</v>
      </c>
      <c r="T2" s="1" t="s">
        <v>18</v>
      </c>
      <c r="U2" s="1" t="s">
        <v>18</v>
      </c>
      <c r="V2" s="1" t="s">
        <v>19</v>
      </c>
      <c r="W2" s="1" t="s">
        <v>19</v>
      </c>
      <c r="X2" s="1" t="s">
        <v>19</v>
      </c>
      <c r="Y2" s="1" t="s">
        <v>19</v>
      </c>
    </row>
    <row r="3" spans="1:25" x14ac:dyDescent="0.3">
      <c r="A3" s="1" t="s">
        <v>21</v>
      </c>
      <c r="B3" s="1" t="s">
        <v>22</v>
      </c>
      <c r="C3" s="1" t="s">
        <v>23</v>
      </c>
      <c r="D3" s="1" t="s">
        <v>24</v>
      </c>
      <c r="E3" s="1" t="s">
        <v>25</v>
      </c>
      <c r="F3" s="1" t="s">
        <v>22</v>
      </c>
      <c r="G3" s="1" t="s">
        <v>23</v>
      </c>
      <c r="H3" s="1" t="s">
        <v>24</v>
      </c>
      <c r="I3" s="1" t="s">
        <v>25</v>
      </c>
      <c r="J3" s="1" t="s">
        <v>22</v>
      </c>
      <c r="K3" s="1" t="s">
        <v>23</v>
      </c>
      <c r="L3" s="1" t="s">
        <v>24</v>
      </c>
      <c r="M3" s="1" t="s">
        <v>25</v>
      </c>
      <c r="N3" s="1" t="s">
        <v>22</v>
      </c>
      <c r="O3" s="1" t="s">
        <v>23</v>
      </c>
      <c r="P3" s="1" t="s">
        <v>24</v>
      </c>
      <c r="Q3" s="1" t="s">
        <v>25</v>
      </c>
      <c r="R3" s="1" t="s">
        <v>22</v>
      </c>
      <c r="S3" s="1" t="s">
        <v>23</v>
      </c>
      <c r="T3" s="1" t="s">
        <v>24</v>
      </c>
      <c r="U3" s="1" t="s">
        <v>25</v>
      </c>
      <c r="V3" s="1" t="s">
        <v>22</v>
      </c>
      <c r="W3" s="1" t="s">
        <v>23</v>
      </c>
      <c r="X3" s="1" t="s">
        <v>24</v>
      </c>
      <c r="Y3" s="1" t="s">
        <v>25</v>
      </c>
    </row>
    <row r="4" spans="1:25" s="2" customFormat="1" x14ac:dyDescent="0.3">
      <c r="A4" s="2">
        <v>16</v>
      </c>
      <c r="B4" s="2" t="s">
        <v>26</v>
      </c>
      <c r="C4" s="2">
        <v>77003.33</v>
      </c>
      <c r="D4" s="2" t="s">
        <v>41</v>
      </c>
      <c r="E4" s="2" t="s">
        <v>42</v>
      </c>
      <c r="F4" s="2" t="s">
        <v>26</v>
      </c>
      <c r="G4" s="2">
        <v>104605.02</v>
      </c>
      <c r="H4" s="2" t="s">
        <v>43</v>
      </c>
      <c r="I4" s="2" t="s">
        <v>44</v>
      </c>
      <c r="J4" s="2" t="s">
        <v>26</v>
      </c>
      <c r="K4" s="2">
        <v>46839.81</v>
      </c>
      <c r="L4" s="2" t="s">
        <v>58</v>
      </c>
      <c r="M4" s="2" t="s">
        <v>36</v>
      </c>
      <c r="R4" s="2" t="s">
        <v>26</v>
      </c>
      <c r="S4" s="2">
        <v>60884.639999999999</v>
      </c>
      <c r="T4" s="2" t="s">
        <v>59</v>
      </c>
      <c r="U4" s="2" t="s">
        <v>36</v>
      </c>
      <c r="V4" s="2" t="s">
        <v>26</v>
      </c>
      <c r="W4" s="2">
        <v>46855.94</v>
      </c>
      <c r="X4" s="2" t="s">
        <v>60</v>
      </c>
      <c r="Y4" s="2" t="s">
        <v>36</v>
      </c>
    </row>
    <row r="5" spans="1:25" s="2" customFormat="1" x14ac:dyDescent="0.3">
      <c r="A5" s="2">
        <v>15</v>
      </c>
      <c r="B5" s="2" t="s">
        <v>29</v>
      </c>
      <c r="C5" s="2">
        <v>68944.929999999993</v>
      </c>
      <c r="D5" s="2" t="s">
        <v>56</v>
      </c>
      <c r="E5" s="2" t="s">
        <v>42</v>
      </c>
      <c r="F5" s="2" t="s">
        <v>29</v>
      </c>
      <c r="G5" s="2">
        <v>110201.99</v>
      </c>
      <c r="H5" s="2" t="s">
        <v>57</v>
      </c>
      <c r="I5" s="2" t="s">
        <v>44</v>
      </c>
      <c r="J5" s="2" t="s">
        <v>29</v>
      </c>
      <c r="K5" s="2">
        <v>53715.8</v>
      </c>
      <c r="L5" s="2" t="s">
        <v>75</v>
      </c>
      <c r="M5" s="2" t="s">
        <v>36</v>
      </c>
      <c r="R5" s="2" t="s">
        <v>29</v>
      </c>
      <c r="S5" s="2">
        <v>54293.48</v>
      </c>
      <c r="T5" s="2" t="s">
        <v>76</v>
      </c>
      <c r="U5" s="2" t="s">
        <v>36</v>
      </c>
      <c r="V5" s="2" t="s">
        <v>29</v>
      </c>
      <c r="W5" s="2">
        <v>25136.02</v>
      </c>
      <c r="X5" s="2" t="s">
        <v>77</v>
      </c>
      <c r="Y5" s="2" t="s">
        <v>31</v>
      </c>
    </row>
    <row r="6" spans="1:25" s="2" customFormat="1" x14ac:dyDescent="0.3">
      <c r="A6" s="2">
        <v>14</v>
      </c>
      <c r="B6" s="2" t="s">
        <v>34</v>
      </c>
      <c r="C6" s="2">
        <v>55660.2</v>
      </c>
      <c r="D6" s="2" t="s">
        <v>73</v>
      </c>
      <c r="E6" s="2" t="s">
        <v>36</v>
      </c>
      <c r="F6" s="2" t="s">
        <v>34</v>
      </c>
      <c r="G6" s="2">
        <v>117129.93</v>
      </c>
      <c r="H6" s="2" t="s">
        <v>74</v>
      </c>
      <c r="I6" s="2" t="s">
        <v>44</v>
      </c>
      <c r="J6" s="2" t="s">
        <v>34</v>
      </c>
      <c r="K6" s="2">
        <v>76635.87</v>
      </c>
      <c r="L6" s="2" t="s">
        <v>84</v>
      </c>
      <c r="M6" s="2" t="s">
        <v>42</v>
      </c>
      <c r="N6" s="2" t="s">
        <v>26</v>
      </c>
      <c r="O6" s="2">
        <v>32082.58</v>
      </c>
      <c r="P6" s="2" t="s">
        <v>85</v>
      </c>
      <c r="Q6" s="2" t="s">
        <v>31</v>
      </c>
      <c r="R6" s="2" t="s">
        <v>34</v>
      </c>
      <c r="S6" s="2">
        <v>47624.7</v>
      </c>
      <c r="T6" s="2" t="s">
        <v>101</v>
      </c>
      <c r="U6" s="2" t="s">
        <v>36</v>
      </c>
      <c r="V6" s="2" t="s">
        <v>34</v>
      </c>
      <c r="W6" s="2">
        <v>27994.639999999999</v>
      </c>
      <c r="X6" s="2" t="s">
        <v>102</v>
      </c>
      <c r="Y6" s="2" t="s">
        <v>31</v>
      </c>
    </row>
    <row r="7" spans="1:25" s="2" customFormat="1" x14ac:dyDescent="0.3">
      <c r="A7" s="2">
        <v>13</v>
      </c>
      <c r="B7" s="2" t="s">
        <v>46</v>
      </c>
      <c r="C7" s="2">
        <v>105712.87</v>
      </c>
      <c r="D7" s="2" t="s">
        <v>98</v>
      </c>
      <c r="E7" s="2" t="s">
        <v>44</v>
      </c>
      <c r="F7" s="2" t="s">
        <v>46</v>
      </c>
      <c r="G7" s="2">
        <v>210614.49</v>
      </c>
      <c r="H7" s="2" t="s">
        <v>99</v>
      </c>
      <c r="I7" s="2" t="s">
        <v>100</v>
      </c>
      <c r="J7" s="2" t="s">
        <v>46</v>
      </c>
      <c r="K7" s="2">
        <v>114688.15</v>
      </c>
      <c r="L7" s="2" t="s">
        <v>111</v>
      </c>
      <c r="M7" s="2" t="s">
        <v>33</v>
      </c>
      <c r="N7" s="2" t="s">
        <v>29</v>
      </c>
      <c r="O7" s="2">
        <v>32833.629999999997</v>
      </c>
      <c r="P7" s="2" t="s">
        <v>112</v>
      </c>
      <c r="Q7" s="2" t="s">
        <v>31</v>
      </c>
      <c r="R7" s="2" t="s">
        <v>46</v>
      </c>
      <c r="S7" s="2">
        <v>90365.81</v>
      </c>
      <c r="T7" s="2" t="s">
        <v>113</v>
      </c>
      <c r="U7" s="2" t="s">
        <v>42</v>
      </c>
      <c r="V7" s="2" t="s">
        <v>46</v>
      </c>
      <c r="W7" s="2">
        <v>57710.43</v>
      </c>
      <c r="X7" s="2" t="s">
        <v>125</v>
      </c>
      <c r="Y7" s="2" t="s">
        <v>36</v>
      </c>
    </row>
    <row r="8" spans="1:25" s="2" customFormat="1" x14ac:dyDescent="0.3">
      <c r="A8" s="2">
        <v>12</v>
      </c>
      <c r="B8" s="2" t="s">
        <v>62</v>
      </c>
      <c r="C8" s="2">
        <v>101986.44</v>
      </c>
      <c r="D8" s="2" t="s">
        <v>123</v>
      </c>
      <c r="E8" s="2" t="s">
        <v>44</v>
      </c>
      <c r="F8" s="2" t="s">
        <v>62</v>
      </c>
      <c r="G8" s="2">
        <v>204912.88</v>
      </c>
      <c r="H8" s="2" t="s">
        <v>124</v>
      </c>
      <c r="I8" s="2" t="s">
        <v>79</v>
      </c>
      <c r="J8" s="2" t="s">
        <v>62</v>
      </c>
      <c r="K8" s="2">
        <v>106484.74</v>
      </c>
      <c r="L8" s="2" t="s">
        <v>138</v>
      </c>
      <c r="M8" s="2" t="s">
        <v>33</v>
      </c>
      <c r="N8" s="2" t="s">
        <v>34</v>
      </c>
      <c r="O8" s="2">
        <v>50559.32</v>
      </c>
      <c r="P8" s="2" t="s">
        <v>139</v>
      </c>
      <c r="Q8" s="2" t="s">
        <v>36</v>
      </c>
      <c r="R8" s="2" t="s">
        <v>62</v>
      </c>
      <c r="S8" s="2">
        <v>87797.09</v>
      </c>
      <c r="T8" s="2" t="s">
        <v>140</v>
      </c>
      <c r="U8" s="2" t="s">
        <v>42</v>
      </c>
      <c r="V8" s="2" t="s">
        <v>62</v>
      </c>
      <c r="W8" s="2">
        <v>60793.59</v>
      </c>
      <c r="X8" s="2" t="s">
        <v>141</v>
      </c>
      <c r="Y8" s="2" t="s">
        <v>36</v>
      </c>
    </row>
    <row r="9" spans="1:25" s="2" customFormat="1" x14ac:dyDescent="0.3">
      <c r="A9" s="2">
        <v>11</v>
      </c>
      <c r="B9" s="2" t="s">
        <v>80</v>
      </c>
      <c r="C9" s="2">
        <v>69950.55</v>
      </c>
      <c r="D9" s="2" t="s">
        <v>153</v>
      </c>
      <c r="E9" s="2" t="s">
        <v>42</v>
      </c>
      <c r="F9" s="2" t="s">
        <v>80</v>
      </c>
      <c r="G9" s="2">
        <v>188160.67</v>
      </c>
      <c r="H9" s="2" t="s">
        <v>154</v>
      </c>
      <c r="I9" s="2" t="s">
        <v>79</v>
      </c>
      <c r="J9" s="2" t="s">
        <v>80</v>
      </c>
      <c r="K9" s="2">
        <v>107971.34</v>
      </c>
      <c r="L9" s="2" t="s">
        <v>155</v>
      </c>
      <c r="M9" s="2" t="s">
        <v>33</v>
      </c>
      <c r="N9" s="2" t="s">
        <v>46</v>
      </c>
      <c r="O9" s="2">
        <v>43986.92</v>
      </c>
      <c r="P9" s="2" t="s">
        <v>156</v>
      </c>
      <c r="Q9" s="2" t="s">
        <v>36</v>
      </c>
      <c r="R9" s="2" t="s">
        <v>80</v>
      </c>
      <c r="S9" s="2">
        <v>79759.199999999997</v>
      </c>
      <c r="T9" s="2" t="s">
        <v>157</v>
      </c>
      <c r="U9" s="2" t="s">
        <v>42</v>
      </c>
      <c r="V9" s="2" t="s">
        <v>80</v>
      </c>
      <c r="W9" s="2">
        <v>70123.600000000006</v>
      </c>
      <c r="X9" s="2" t="s">
        <v>178</v>
      </c>
      <c r="Y9" s="2" t="s">
        <v>36</v>
      </c>
    </row>
    <row r="10" spans="1:25" s="2" customFormat="1" x14ac:dyDescent="0.3">
      <c r="A10" s="2">
        <v>10</v>
      </c>
      <c r="B10" s="2" t="s">
        <v>87</v>
      </c>
      <c r="C10" s="2">
        <v>167462.25</v>
      </c>
      <c r="D10" s="2" t="s">
        <v>173</v>
      </c>
      <c r="E10" s="2" t="s">
        <v>79</v>
      </c>
      <c r="F10" s="2" t="s">
        <v>87</v>
      </c>
      <c r="G10" s="2">
        <v>251812.32</v>
      </c>
      <c r="H10" s="2" t="s">
        <v>174</v>
      </c>
      <c r="I10" s="2" t="s">
        <v>148</v>
      </c>
      <c r="J10" s="2" t="s">
        <v>87</v>
      </c>
      <c r="K10" s="2">
        <v>176852.78</v>
      </c>
      <c r="L10" s="2" t="s">
        <v>175</v>
      </c>
      <c r="M10" s="2" t="s">
        <v>100</v>
      </c>
      <c r="N10" s="2" t="s">
        <v>62</v>
      </c>
      <c r="O10" s="2">
        <v>104722.56</v>
      </c>
      <c r="P10" s="2" t="s">
        <v>176</v>
      </c>
      <c r="Q10" s="2" t="s">
        <v>44</v>
      </c>
      <c r="R10" s="2" t="s">
        <v>87</v>
      </c>
      <c r="S10" s="2">
        <v>126550.89</v>
      </c>
      <c r="T10" s="2" t="s">
        <v>177</v>
      </c>
      <c r="U10" s="2" t="s">
        <v>33</v>
      </c>
      <c r="V10" s="2" t="s">
        <v>87</v>
      </c>
      <c r="W10" s="2">
        <v>119583.7</v>
      </c>
      <c r="X10" s="2" t="s">
        <v>184</v>
      </c>
      <c r="Y10" s="2" t="s">
        <v>44</v>
      </c>
    </row>
    <row r="11" spans="1:25" s="2" customFormat="1" x14ac:dyDescent="0.3">
      <c r="A11" s="2">
        <v>9</v>
      </c>
      <c r="B11" s="2" t="s">
        <v>104</v>
      </c>
      <c r="C11" s="2">
        <v>2642686.04</v>
      </c>
      <c r="D11" s="2" t="s">
        <v>212</v>
      </c>
      <c r="E11" s="2" t="s">
        <v>213</v>
      </c>
      <c r="F11" s="2" t="s">
        <v>104</v>
      </c>
      <c r="G11" s="2">
        <v>2739454.56</v>
      </c>
      <c r="H11" s="2" t="s">
        <v>214</v>
      </c>
      <c r="I11" s="2" t="s">
        <v>215</v>
      </c>
      <c r="J11" s="2" t="s">
        <v>104</v>
      </c>
      <c r="K11" s="2">
        <v>1898211.78</v>
      </c>
      <c r="L11" s="2" t="s">
        <v>216</v>
      </c>
      <c r="M11" s="2" t="s">
        <v>217</v>
      </c>
      <c r="N11" s="2" t="s">
        <v>80</v>
      </c>
      <c r="O11" s="2">
        <v>2586754.06</v>
      </c>
      <c r="P11" s="2" t="s">
        <v>218</v>
      </c>
      <c r="Q11" s="2" t="s">
        <v>219</v>
      </c>
      <c r="R11" s="2" t="s">
        <v>104</v>
      </c>
      <c r="S11" s="2">
        <v>2240683.0499999998</v>
      </c>
      <c r="T11" s="2" t="s">
        <v>220</v>
      </c>
      <c r="U11" s="2" t="s">
        <v>205</v>
      </c>
      <c r="V11" s="2" t="s">
        <v>104</v>
      </c>
      <c r="W11" s="2">
        <v>1900845.4</v>
      </c>
      <c r="X11" s="2" t="s">
        <v>221</v>
      </c>
      <c r="Y11" s="2" t="s">
        <v>222</v>
      </c>
    </row>
    <row r="12" spans="1:25" s="2" customFormat="1" x14ac:dyDescent="0.3">
      <c r="A12" s="2">
        <v>8</v>
      </c>
      <c r="B12" s="2" t="s">
        <v>114</v>
      </c>
      <c r="C12" s="2">
        <v>10214586.07</v>
      </c>
      <c r="D12" s="2" t="s">
        <v>251</v>
      </c>
      <c r="E12" s="2" t="s">
        <v>252</v>
      </c>
      <c r="F12" s="2" t="s">
        <v>114</v>
      </c>
      <c r="G12" s="2">
        <v>8272254.4100000001</v>
      </c>
      <c r="H12" s="2" t="s">
        <v>253</v>
      </c>
      <c r="I12" s="2" t="s">
        <v>254</v>
      </c>
      <c r="J12" s="2" t="s">
        <v>114</v>
      </c>
      <c r="K12" s="2">
        <v>5521204.4000000004</v>
      </c>
      <c r="L12" s="2" t="s">
        <v>255</v>
      </c>
      <c r="M12" s="2" t="s">
        <v>256</v>
      </c>
      <c r="N12" s="2" t="s">
        <v>87</v>
      </c>
      <c r="O12" s="2">
        <v>10039927.359999999</v>
      </c>
      <c r="P12" s="2" t="s">
        <v>257</v>
      </c>
      <c r="Q12" s="2" t="s">
        <v>258</v>
      </c>
      <c r="R12" s="2" t="s">
        <v>114</v>
      </c>
      <c r="S12" s="2">
        <v>7435136.4299999997</v>
      </c>
      <c r="T12" s="2" t="s">
        <v>259</v>
      </c>
      <c r="U12" s="2" t="s">
        <v>260</v>
      </c>
      <c r="V12" s="2" t="s">
        <v>114</v>
      </c>
      <c r="W12" s="2">
        <v>5955190.4500000002</v>
      </c>
      <c r="X12" s="2" t="s">
        <v>261</v>
      </c>
      <c r="Y12" s="2" t="s">
        <v>262</v>
      </c>
    </row>
    <row r="13" spans="1:25" s="2" customFormat="1" x14ac:dyDescent="0.3">
      <c r="A13" s="2">
        <v>7</v>
      </c>
      <c r="B13" s="2" t="s">
        <v>128</v>
      </c>
      <c r="C13" s="2">
        <v>9724906.0700000003</v>
      </c>
      <c r="D13" s="2" t="s">
        <v>292</v>
      </c>
      <c r="E13" s="2" t="s">
        <v>293</v>
      </c>
      <c r="F13" s="2" t="s">
        <v>128</v>
      </c>
      <c r="G13" s="2">
        <v>6099986.0599999996</v>
      </c>
      <c r="H13" s="2" t="s">
        <v>294</v>
      </c>
      <c r="I13" s="2" t="s">
        <v>295</v>
      </c>
      <c r="J13" s="2" t="s">
        <v>128</v>
      </c>
      <c r="K13" s="2">
        <v>3391519.57</v>
      </c>
      <c r="L13" s="2" t="s">
        <v>296</v>
      </c>
      <c r="M13" s="2" t="s">
        <v>297</v>
      </c>
      <c r="N13" s="2" t="s">
        <v>104</v>
      </c>
      <c r="O13" s="2">
        <v>8211050.0599999996</v>
      </c>
      <c r="P13" s="2" t="s">
        <v>298</v>
      </c>
      <c r="Q13" s="2" t="s">
        <v>299</v>
      </c>
      <c r="R13" s="2" t="s">
        <v>128</v>
      </c>
      <c r="S13" s="2">
        <v>4653373.75</v>
      </c>
      <c r="T13" s="2" t="s">
        <v>300</v>
      </c>
      <c r="U13" s="2" t="s">
        <v>301</v>
      </c>
      <c r="V13" s="2" t="s">
        <v>128</v>
      </c>
      <c r="W13" s="2">
        <v>3379675.55</v>
      </c>
      <c r="X13" s="2" t="s">
        <v>302</v>
      </c>
      <c r="Y13" s="2" t="s">
        <v>303</v>
      </c>
    </row>
    <row r="14" spans="1:25" s="2" customFormat="1" x14ac:dyDescent="0.3">
      <c r="A14" s="2">
        <v>6</v>
      </c>
      <c r="B14" s="2" t="s">
        <v>142</v>
      </c>
      <c r="C14" s="2">
        <v>1917722.6</v>
      </c>
      <c r="D14" s="2" t="s">
        <v>324</v>
      </c>
      <c r="E14" s="2" t="s">
        <v>325</v>
      </c>
      <c r="F14" s="2" t="s">
        <v>142</v>
      </c>
      <c r="G14" s="2">
        <v>1709828.99</v>
      </c>
      <c r="H14" s="2" t="s">
        <v>326</v>
      </c>
      <c r="I14" s="2" t="s">
        <v>222</v>
      </c>
      <c r="J14" s="2" t="s">
        <v>142</v>
      </c>
      <c r="K14" s="2">
        <v>1435051.56</v>
      </c>
      <c r="L14" s="2" t="s">
        <v>327</v>
      </c>
      <c r="M14" s="2" t="s">
        <v>328</v>
      </c>
      <c r="N14" s="2" t="s">
        <v>114</v>
      </c>
      <c r="O14" s="2">
        <v>1700262</v>
      </c>
      <c r="P14" s="2" t="s">
        <v>343</v>
      </c>
      <c r="Q14" s="2" t="s">
        <v>222</v>
      </c>
      <c r="R14" s="2" t="s">
        <v>142</v>
      </c>
      <c r="S14" s="2">
        <v>1375654.89</v>
      </c>
      <c r="T14" s="2" t="s">
        <v>344</v>
      </c>
      <c r="U14" s="2" t="s">
        <v>345</v>
      </c>
      <c r="V14" s="2" t="s">
        <v>142</v>
      </c>
      <c r="W14" s="2">
        <v>1649861.47</v>
      </c>
      <c r="X14" s="2" t="s">
        <v>346</v>
      </c>
      <c r="Y14" s="2" t="s">
        <v>323</v>
      </c>
    </row>
    <row r="15" spans="1:25" s="2" customFormat="1" x14ac:dyDescent="0.3">
      <c r="A15" s="2">
        <v>5</v>
      </c>
      <c r="B15" s="2" t="s">
        <v>159</v>
      </c>
      <c r="C15" s="2">
        <v>6291845.9299999997</v>
      </c>
      <c r="D15" s="2" t="s">
        <v>374</v>
      </c>
      <c r="E15" s="2" t="s">
        <v>375</v>
      </c>
      <c r="F15" s="2" t="s">
        <v>159</v>
      </c>
      <c r="G15" s="2">
        <v>10374686.27</v>
      </c>
      <c r="H15" s="2" t="s">
        <v>376</v>
      </c>
      <c r="I15" s="2" t="s">
        <v>377</v>
      </c>
      <c r="J15" s="2" t="s">
        <v>159</v>
      </c>
      <c r="K15" s="2">
        <v>9584846.5099999998</v>
      </c>
      <c r="L15" s="2" t="s">
        <v>378</v>
      </c>
      <c r="M15" s="2" t="s">
        <v>379</v>
      </c>
      <c r="N15" s="2" t="s">
        <v>128</v>
      </c>
      <c r="O15" s="2">
        <v>7414416.7699999996</v>
      </c>
      <c r="P15" s="2" t="s">
        <v>380</v>
      </c>
      <c r="Q15" s="2" t="s">
        <v>229</v>
      </c>
      <c r="R15" s="2" t="s">
        <v>159</v>
      </c>
      <c r="S15" s="2">
        <v>11079415.140000001</v>
      </c>
      <c r="T15" s="2" t="s">
        <v>381</v>
      </c>
      <c r="U15" s="2" t="s">
        <v>382</v>
      </c>
      <c r="V15" s="2" t="s">
        <v>159</v>
      </c>
      <c r="W15" s="2">
        <v>13424271.619999999</v>
      </c>
      <c r="X15" s="2" t="s">
        <v>383</v>
      </c>
      <c r="Y15" s="2" t="s">
        <v>384</v>
      </c>
    </row>
    <row r="16" spans="1:25" s="2" customFormat="1" x14ac:dyDescent="0.3">
      <c r="A16" s="2">
        <v>4</v>
      </c>
      <c r="B16" s="2" t="s">
        <v>180</v>
      </c>
      <c r="C16" s="2">
        <v>17427853.390000001</v>
      </c>
      <c r="D16" s="2" t="s">
        <v>414</v>
      </c>
      <c r="E16" s="2" t="s">
        <v>415</v>
      </c>
      <c r="F16" s="2" t="s">
        <v>180</v>
      </c>
      <c r="G16" s="2">
        <v>25170680.010000002</v>
      </c>
      <c r="H16" s="2" t="s">
        <v>416</v>
      </c>
      <c r="I16" s="2" t="s">
        <v>417</v>
      </c>
      <c r="J16" s="2" t="s">
        <v>180</v>
      </c>
      <c r="K16" s="2">
        <v>20355608.289999999</v>
      </c>
      <c r="L16" s="2" t="s">
        <v>418</v>
      </c>
      <c r="M16" s="2" t="s">
        <v>419</v>
      </c>
      <c r="N16" s="2" t="s">
        <v>142</v>
      </c>
      <c r="O16" s="2">
        <v>18625176.719999999</v>
      </c>
      <c r="P16" s="2" t="s">
        <v>420</v>
      </c>
      <c r="Q16" s="2" t="s">
        <v>421</v>
      </c>
      <c r="R16" s="2" t="s">
        <v>180</v>
      </c>
      <c r="S16" s="2">
        <v>23826843.789999999</v>
      </c>
      <c r="T16" s="2" t="s">
        <v>422</v>
      </c>
      <c r="U16" s="2" t="s">
        <v>423</v>
      </c>
      <c r="V16" s="2" t="s">
        <v>180</v>
      </c>
      <c r="W16" s="2">
        <v>26955325.399999999</v>
      </c>
      <c r="X16" s="2" t="s">
        <v>424</v>
      </c>
      <c r="Y16" s="2" t="s">
        <v>425</v>
      </c>
    </row>
    <row r="17" spans="1:25" s="2" customFormat="1" x14ac:dyDescent="0.3">
      <c r="A17" s="2">
        <v>3</v>
      </c>
      <c r="B17" s="2" t="s">
        <v>187</v>
      </c>
      <c r="C17" s="2">
        <v>24270387.329999998</v>
      </c>
      <c r="D17" s="2" t="s">
        <v>454</v>
      </c>
      <c r="E17" s="2" t="s">
        <v>455</v>
      </c>
      <c r="F17" s="2" t="s">
        <v>187</v>
      </c>
      <c r="G17" s="2">
        <v>25249444.530000001</v>
      </c>
      <c r="H17" s="2" t="s">
        <v>456</v>
      </c>
      <c r="I17" s="2" t="s">
        <v>457</v>
      </c>
      <c r="J17" s="2" t="s">
        <v>187</v>
      </c>
      <c r="K17" s="2">
        <v>17022351.920000002</v>
      </c>
      <c r="L17" s="2" t="s">
        <v>458</v>
      </c>
      <c r="M17" s="2" t="s">
        <v>459</v>
      </c>
      <c r="N17" s="2" t="s">
        <v>159</v>
      </c>
      <c r="O17" s="2">
        <v>29157689.93</v>
      </c>
      <c r="P17" s="2" t="s">
        <v>460</v>
      </c>
      <c r="Q17" s="2" t="s">
        <v>461</v>
      </c>
      <c r="R17" s="2" t="s">
        <v>187</v>
      </c>
      <c r="S17" s="2">
        <v>26798389.199999999</v>
      </c>
      <c r="T17" s="2" t="s">
        <v>462</v>
      </c>
      <c r="U17" s="2" t="s">
        <v>463</v>
      </c>
      <c r="V17" s="2" t="s">
        <v>187</v>
      </c>
      <c r="W17" s="2">
        <v>26106763.039999999</v>
      </c>
      <c r="X17" s="2" t="s">
        <v>464</v>
      </c>
      <c r="Y17" s="2" t="s">
        <v>465</v>
      </c>
    </row>
    <row r="18" spans="1:25" s="2" customFormat="1" x14ac:dyDescent="0.3">
      <c r="A18" s="2">
        <v>2</v>
      </c>
      <c r="B18" s="2" t="s">
        <v>225</v>
      </c>
      <c r="C18" s="2">
        <v>58982573.899999999</v>
      </c>
      <c r="D18" s="2" t="s">
        <v>494</v>
      </c>
      <c r="E18" s="2" t="s">
        <v>495</v>
      </c>
      <c r="F18" s="2" t="s">
        <v>225</v>
      </c>
      <c r="G18" s="2">
        <v>66651025.600000001</v>
      </c>
      <c r="H18" s="2" t="s">
        <v>496</v>
      </c>
      <c r="I18" s="2" t="s">
        <v>497</v>
      </c>
      <c r="J18" s="2" t="s">
        <v>225</v>
      </c>
      <c r="K18" s="2">
        <v>48674593.329999998</v>
      </c>
      <c r="L18" s="2" t="s">
        <v>498</v>
      </c>
      <c r="M18" s="2" t="s">
        <v>499</v>
      </c>
      <c r="N18" s="2" t="s">
        <v>180</v>
      </c>
      <c r="O18" s="2">
        <v>71255655.530000001</v>
      </c>
      <c r="P18" s="2" t="s">
        <v>500</v>
      </c>
      <c r="Q18" s="2" t="s">
        <v>501</v>
      </c>
      <c r="R18" s="2" t="s">
        <v>225</v>
      </c>
      <c r="S18" s="2">
        <v>70731636.939999998</v>
      </c>
      <c r="T18" s="2" t="s">
        <v>502</v>
      </c>
      <c r="U18" s="2" t="s">
        <v>503</v>
      </c>
      <c r="V18" s="2" t="s">
        <v>225</v>
      </c>
      <c r="W18" s="2">
        <v>74614183.909999996</v>
      </c>
      <c r="X18" s="2" t="s">
        <v>504</v>
      </c>
      <c r="Y18" s="2" t="s">
        <v>505</v>
      </c>
    </row>
    <row r="19" spans="1:25" s="2" customFormat="1" x14ac:dyDescent="0.3">
      <c r="A19" s="2">
        <v>1</v>
      </c>
      <c r="B19" s="2" t="s">
        <v>265</v>
      </c>
      <c r="C19" s="2">
        <v>97195703.090000004</v>
      </c>
      <c r="D19" s="2" t="s">
        <v>533</v>
      </c>
      <c r="E19" s="2" t="s">
        <v>534</v>
      </c>
      <c r="F19" s="2" t="s">
        <v>265</v>
      </c>
      <c r="G19" s="2">
        <v>111744916.31999999</v>
      </c>
      <c r="H19" s="2" t="s">
        <v>535</v>
      </c>
      <c r="I19" s="2" t="s">
        <v>536</v>
      </c>
      <c r="J19" s="2" t="s">
        <v>265</v>
      </c>
      <c r="K19" s="2">
        <v>89907565.090000004</v>
      </c>
      <c r="L19" s="2" t="s">
        <v>537</v>
      </c>
      <c r="M19" s="2" t="s">
        <v>538</v>
      </c>
      <c r="N19" s="2" t="s">
        <v>187</v>
      </c>
      <c r="O19" s="2">
        <v>114283698.06</v>
      </c>
      <c r="P19" s="2" t="s">
        <v>539</v>
      </c>
      <c r="Q19" s="2" t="s">
        <v>540</v>
      </c>
      <c r="R19" s="2" t="s">
        <v>265</v>
      </c>
      <c r="S19" s="2">
        <v>112164069.16</v>
      </c>
      <c r="T19" s="2" t="s">
        <v>541</v>
      </c>
      <c r="U19" s="2" t="s">
        <v>542</v>
      </c>
      <c r="V19" s="2" t="s">
        <v>265</v>
      </c>
      <c r="W19" s="2">
        <v>134734576.77000001</v>
      </c>
      <c r="X19" s="2" t="s">
        <v>543</v>
      </c>
      <c r="Y19" s="2" t="s">
        <v>544</v>
      </c>
    </row>
    <row r="20" spans="1:25" s="2" customFormat="1" x14ac:dyDescent="0.3">
      <c r="A20" s="2" t="s">
        <v>646</v>
      </c>
      <c r="B20" s="2" t="s">
        <v>306</v>
      </c>
      <c r="C20" s="2">
        <v>12925714.6</v>
      </c>
      <c r="D20" s="2" t="s">
        <v>571</v>
      </c>
      <c r="E20" s="2" t="s">
        <v>572</v>
      </c>
      <c r="F20" s="2" t="s">
        <v>306</v>
      </c>
      <c r="G20" s="2">
        <v>17090767.989999998</v>
      </c>
      <c r="H20" s="2" t="s">
        <v>573</v>
      </c>
      <c r="I20" s="2" t="s">
        <v>574</v>
      </c>
      <c r="J20" s="2" t="s">
        <v>306</v>
      </c>
      <c r="K20" s="2">
        <v>27210363.190000001</v>
      </c>
      <c r="L20" s="2" t="s">
        <v>575</v>
      </c>
      <c r="M20" s="2" t="s">
        <v>576</v>
      </c>
      <c r="N20" s="2" t="s">
        <v>225</v>
      </c>
      <c r="O20" s="2">
        <v>8820985.7699999996</v>
      </c>
      <c r="P20" s="2" t="s">
        <v>577</v>
      </c>
      <c r="Q20" s="2" t="s">
        <v>578</v>
      </c>
      <c r="R20" s="2" t="s">
        <v>306</v>
      </c>
      <c r="S20" s="2">
        <v>7518810.2400000002</v>
      </c>
      <c r="T20" s="2" t="s">
        <v>579</v>
      </c>
      <c r="U20" s="2" t="s">
        <v>556</v>
      </c>
      <c r="V20" s="2" t="s">
        <v>306</v>
      </c>
      <c r="W20" s="2">
        <v>17514772.149999999</v>
      </c>
      <c r="X20" s="2" t="s">
        <v>580</v>
      </c>
      <c r="Y20" s="2" t="s">
        <v>581</v>
      </c>
    </row>
    <row r="21" spans="1:25" s="2" customFormat="1" x14ac:dyDescent="0.3"/>
    <row r="22" spans="1:25" x14ac:dyDescent="0.3">
      <c r="A22" s="9" t="s">
        <v>645</v>
      </c>
    </row>
    <row r="23" spans="1:25" x14ac:dyDescent="0.3">
      <c r="C23" s="1" t="s">
        <v>601</v>
      </c>
      <c r="G23" s="1" t="s">
        <v>599</v>
      </c>
      <c r="K23" s="1" t="s">
        <v>600</v>
      </c>
      <c r="O23" s="1" t="s">
        <v>598</v>
      </c>
      <c r="S23" s="1" t="s">
        <v>597</v>
      </c>
      <c r="W23" s="1" t="s">
        <v>596</v>
      </c>
    </row>
    <row r="24" spans="1:25" x14ac:dyDescent="0.3">
      <c r="A24" s="1" t="s">
        <v>265</v>
      </c>
      <c r="C24" s="2">
        <f>100*(SUM(C$4:C4)/SUM(C$4:C5))</f>
        <v>52.760704375646547</v>
      </c>
      <c r="G24" s="2">
        <f>100*(SUM(G$4:G4)/SUM(G$4:G5))</f>
        <v>48.697209648791258</v>
      </c>
      <c r="K24" s="2">
        <f>100*(SUM(K$4:K4)/SUM(K$4:K5))</f>
        <v>46.581001298684377</v>
      </c>
      <c r="O24" s="2"/>
      <c r="S24" s="2">
        <f>100*(SUM(S$4:S4)/SUM(S$4:S5))</f>
        <v>52.861289974172173</v>
      </c>
      <c r="W24" s="2">
        <f>100*(SUM(W$4:W4)/SUM(W$4:W5))</f>
        <v>65.084962265230729</v>
      </c>
    </row>
    <row r="25" spans="1:25" x14ac:dyDescent="0.3">
      <c r="A25" s="1" t="s">
        <v>225</v>
      </c>
      <c r="C25" s="2">
        <f>100*(SUM(C$4:C5)/SUM(C$4:C6))</f>
        <v>72.391932362362184</v>
      </c>
      <c r="G25" s="2">
        <f>100*(SUM(G$4:G5)/SUM(G$4:G6))</f>
        <v>64.713198235785384</v>
      </c>
      <c r="K25" s="2">
        <f>100*(SUM(K$4:K5)/SUM(K$4:K6))</f>
        <v>56.749686835958478</v>
      </c>
      <c r="O25" s="2"/>
      <c r="S25" s="2">
        <f>100*(SUM(S$4:S5)/SUM(S$4:S6))</f>
        <v>70.747005487988474</v>
      </c>
      <c r="W25" s="2">
        <f>100*(SUM(W$4:W5)/SUM(W$4:W6))</f>
        <v>72.00160821550088</v>
      </c>
    </row>
    <row r="26" spans="1:25" x14ac:dyDescent="0.3">
      <c r="A26" s="1" t="s">
        <v>187</v>
      </c>
      <c r="C26" s="2">
        <f>100*(SUM(C$4:C6)/SUM(C$4:C7))</f>
        <v>65.601844167471228</v>
      </c>
      <c r="G26" s="2">
        <f>100*(SUM(G$4:G6)/SUM(G$4:G7))</f>
        <v>61.180732672661108</v>
      </c>
      <c r="K26" s="2">
        <f>100*(SUM(K$4:K6)/SUM(K$4:K7))</f>
        <v>60.707038720036742</v>
      </c>
      <c r="O26" s="2">
        <f>100*(SUM(O$6:O6)/SUM(O$6:O7))</f>
        <v>49.421523530101346</v>
      </c>
      <c r="S26" s="2">
        <f>100*(SUM(S$4:S6)/SUM(S$4:S7))</f>
        <v>64.306079311642989</v>
      </c>
      <c r="W26" s="2">
        <f>100*(SUM(W$4:W6)/SUM(W$4:W7))</f>
        <v>63.404237860408664</v>
      </c>
    </row>
    <row r="27" spans="1:25" x14ac:dyDescent="0.3">
      <c r="A27" s="1" t="s">
        <v>180</v>
      </c>
      <c r="C27" s="2">
        <f>100*(SUM(C$4:C7)/SUM(C$4:C8))</f>
        <v>75.083189845137809</v>
      </c>
      <c r="G27" s="2">
        <f>100*(SUM(G$4:G7)/SUM(G$4:G8))</f>
        <v>72.585596762472846</v>
      </c>
      <c r="K27" s="2">
        <f>100*(SUM(K$4:K7)/SUM(K$4:K8))</f>
        <v>73.26951202990368</v>
      </c>
      <c r="O27" s="2">
        <f>100*(SUM(O$6:O7)/SUM(O$6:O8))</f>
        <v>56.216420916188916</v>
      </c>
      <c r="S27" s="2">
        <f>100*(SUM(S$4:S7)/SUM(S$4:S8))</f>
        <v>74.250464240217468</v>
      </c>
      <c r="W27" s="2">
        <f>100*(SUM(W$4:W7)/SUM(W$4:W8))</f>
        <v>72.175652208776739</v>
      </c>
    </row>
    <row r="28" spans="1:25" x14ac:dyDescent="0.3">
      <c r="A28" s="1" t="s">
        <v>159</v>
      </c>
      <c r="C28" s="2">
        <f>100*(SUM(C$4:C8)/SUM(C$4:C9))</f>
        <v>85.404416140339507</v>
      </c>
      <c r="G28" s="2">
        <f>100*(SUM(G$4:G8)/SUM(G$4:G9))</f>
        <v>79.889306717740681</v>
      </c>
      <c r="K28" s="2">
        <f>100*(SUM(K$4:K8)/SUM(K$4:K9))</f>
        <v>78.675938143884821</v>
      </c>
      <c r="O28" s="2">
        <f>100*(SUM(O$6:O8)/SUM(O$6:O9))</f>
        <v>72.415499699145471</v>
      </c>
      <c r="S28" s="2">
        <f>100*(SUM(S$4:S8)/SUM(S$4:S9))</f>
        <v>81.042435042830348</v>
      </c>
      <c r="W28" s="2">
        <f>100*(SUM(W$4:W8)/SUM(W$4:W9))</f>
        <v>75.703345455397169</v>
      </c>
    </row>
    <row r="29" spans="1:25" x14ac:dyDescent="0.3">
      <c r="A29" s="1" t="s">
        <v>142</v>
      </c>
      <c r="C29" s="2">
        <f>100*(SUM(C$4:C9)/SUM(C$4:C10))</f>
        <v>74.105934190403119</v>
      </c>
      <c r="G29" s="2">
        <f>100*(SUM(G$4:G9)/SUM(G$4:G10))</f>
        <v>78.793632303785628</v>
      </c>
      <c r="K29" s="2">
        <f>100*(SUM(K$4:K9)/SUM(K$4:K10))</f>
        <v>74.113618336866296</v>
      </c>
      <c r="O29" s="2">
        <f>100*(SUM(O$6:O9)/SUM(O$6:O10))</f>
        <v>60.360143067920468</v>
      </c>
      <c r="S29" s="2">
        <f>100*(SUM(S$4:S9)/SUM(S$4:S10))</f>
        <v>76.876213476345683</v>
      </c>
      <c r="W29" s="2">
        <f>100*(SUM(W$4:W9)/SUM(W$4:W10))</f>
        <v>70.70448080676158</v>
      </c>
    </row>
    <row r="30" spans="1:25" x14ac:dyDescent="0.3">
      <c r="A30" s="1" t="s">
        <v>128</v>
      </c>
      <c r="C30" s="2">
        <f>100*(SUM(C$4:C10)/SUM(C$4:C11))</f>
        <v>19.660706220809836</v>
      </c>
      <c r="G30" s="2">
        <f>100*(SUM(G$4:G10)/SUM(G$4:G11))</f>
        <v>30.23860453340826</v>
      </c>
      <c r="K30" s="2">
        <f>100*(SUM(K$4:K10)/SUM(K$4:K11))</f>
        <v>26.465809969098668</v>
      </c>
      <c r="O30" s="2">
        <f>100*(SUM(O$6:O10)/SUM(O$6:O11))</f>
        <v>9.2665961465111213</v>
      </c>
      <c r="S30" s="2">
        <f>100*(SUM(S$4:S10)/SUM(S$4:S11))</f>
        <v>19.629981555753659</v>
      </c>
      <c r="W30" s="2">
        <f>100*(SUM(W$4:W10)/SUM(W$4:W11))</f>
        <v>17.678227015680243</v>
      </c>
    </row>
    <row r="31" spans="1:25" x14ac:dyDescent="0.3">
      <c r="A31" s="1" t="s">
        <v>114</v>
      </c>
      <c r="C31" s="2">
        <f>100*(SUM(C$4:C11)/SUM(C$4:C12))</f>
        <v>24.358770683219895</v>
      </c>
      <c r="G31" s="2">
        <f>100*(SUM(G$4:G11)/SUM(G$4:G12))</f>
        <v>32.189890776676464</v>
      </c>
      <c r="K31" s="2">
        <f>100*(SUM(K$4:K11)/SUM(K$4:K12))</f>
        <v>31.858894455972514</v>
      </c>
      <c r="O31" s="2">
        <f>100*(SUM(O$6:O11)/SUM(O$6:O12))</f>
        <v>22.115961603366021</v>
      </c>
      <c r="S31" s="2">
        <f>100*(SUM(S$4:S11)/SUM(S$4:S12))</f>
        <v>27.271181387961025</v>
      </c>
      <c r="W31" s="2">
        <f>100*(SUM(W$4:W11)/SUM(W$4:W12))</f>
        <v>27.940198501911446</v>
      </c>
    </row>
    <row r="32" spans="1:25" x14ac:dyDescent="0.3">
      <c r="A32" s="1" t="s">
        <v>104</v>
      </c>
      <c r="C32" s="2">
        <f>100*(SUM(C$4:C12)/SUM(C$4:C13))</f>
        <v>58.134450648462192</v>
      </c>
      <c r="G32" s="2">
        <f>100*(SUM(G$4:G12)/SUM(G$4:G13))</f>
        <v>66.665162314829828</v>
      </c>
      <c r="K32" s="2">
        <f>100*(SUM(K$4:K12)/SUM(K$4:K13))</f>
        <v>70.493449529652892</v>
      </c>
      <c r="O32" s="2">
        <f>100*(SUM(O$6:O12)/SUM(O$6:O13))</f>
        <v>61.08860508527205</v>
      </c>
      <c r="S32" s="2">
        <f>100*(SUM(S$4:S12)/SUM(S$4:S13))</f>
        <v>68.719904316757138</v>
      </c>
      <c r="W32" s="2">
        <f>100*(SUM(W$4:W12)/SUM(W$4:W13))</f>
        <v>70.974734883971081</v>
      </c>
    </row>
    <row r="33" spans="1:23" x14ac:dyDescent="0.3">
      <c r="A33" s="1" t="s">
        <v>87</v>
      </c>
      <c r="C33" s="2">
        <f>100*(SUM(C$4:C13)/SUM(C$4:C14))</f>
        <v>92.37383593879899</v>
      </c>
      <c r="G33" s="2">
        <f>100*(SUM(G$4:G13)/SUM(G$4:G14))</f>
        <v>91.454683915596675</v>
      </c>
      <c r="K33" s="2">
        <f>100*(SUM(K$4:K13)/SUM(K$4:K14))</f>
        <v>88.900672539389561</v>
      </c>
      <c r="O33" s="2">
        <f>100*(SUM(O$6:O13)/SUM(O$6:O14))</f>
        <v>92.543422985897337</v>
      </c>
      <c r="S33" s="2">
        <f>100*(SUM(S$4:S13)/SUM(S$4:S14))</f>
        <v>91.535537780014948</v>
      </c>
      <c r="W33" s="2">
        <f>100*(SUM(W$4:W13)/SUM(W$4:W14))</f>
        <v>87.589213805001975</v>
      </c>
    </row>
    <row r="34" spans="1:23" x14ac:dyDescent="0.3">
      <c r="A34" s="1" t="s">
        <v>80</v>
      </c>
      <c r="C34" s="2">
        <f>100*(SUM(C$4:C14)/SUM(C$4:C15))</f>
        <v>79.986791741585179</v>
      </c>
      <c r="G34" s="2">
        <f>100*(SUM(G$4:G14)/SUM(G$4:G15))</f>
        <v>65.854375320576835</v>
      </c>
      <c r="K34" s="2">
        <f>100*(SUM(K$4:K14)/SUM(K$4:K15))</f>
        <v>57.427214124493773</v>
      </c>
      <c r="O34" s="2">
        <f>100*(SUM(O$6:O14)/SUM(O$6:O15))</f>
        <v>75.462434777305873</v>
      </c>
      <c r="S34" s="2">
        <f>100*(SUM(S$4:S14)/SUM(S$4:S15))</f>
        <v>59.462893356923566</v>
      </c>
      <c r="W34" s="2">
        <f>100*(SUM(W$4:W14)/SUM(W$4:W15))</f>
        <v>49.755781452852332</v>
      </c>
    </row>
    <row r="35" spans="1:23" x14ac:dyDescent="0.3">
      <c r="A35" s="1" t="s">
        <v>62</v>
      </c>
      <c r="C35" s="2">
        <f>100*(SUM(C$4:C15)/SUM(C$4:C16))</f>
        <v>64.335654595948938</v>
      </c>
      <c r="G35" s="2">
        <f>100*(SUM(G$4:G15)/SUM(G$4:G16))</f>
        <v>54.691774525230684</v>
      </c>
      <c r="K35" s="2">
        <f>100*(SUM(K$4:K15)/SUM(K$4:K16))</f>
        <v>52.517416163599975</v>
      </c>
      <c r="O35" s="2">
        <f>100*(SUM(O$6:O15)/SUM(O$6:O16))</f>
        <v>61.866296072086122</v>
      </c>
      <c r="S35" s="2">
        <f>100*(SUM(S$4:S15)/SUM(S$4:S16))</f>
        <v>53.425338218362903</v>
      </c>
      <c r="W35" s="2">
        <f>100*(SUM(W$4:W15)/SUM(W$4:W16))</f>
        <v>49.778956492128486</v>
      </c>
    </row>
    <row r="36" spans="1:23" x14ac:dyDescent="0.3">
      <c r="A36" s="1" t="s">
        <v>46</v>
      </c>
      <c r="C36" s="2">
        <f>100*(SUM(C$4:C16)/SUM(C$4:C17))</f>
        <v>66.815039952304119</v>
      </c>
      <c r="G36" s="2">
        <f>100*(SUM(G$4:G16)/SUM(G$4:G17))</f>
        <v>68.752146261961883</v>
      </c>
      <c r="K36" s="2">
        <f>100*(SUM(K$4:K16)/SUM(K$4:K17))</f>
        <v>71.57824602931511</v>
      </c>
      <c r="O36" s="2">
        <f>100*(SUM(O$6:O16)/SUM(O$6:O17))</f>
        <v>62.618088361117522</v>
      </c>
      <c r="S36" s="2">
        <f>100*(SUM(S$4:S16)/SUM(S$4:S17))</f>
        <v>65.6240394620567</v>
      </c>
      <c r="W36" s="2">
        <f>100*(SUM(W$4:W16)/SUM(W$4:W17))</f>
        <v>67.276610401799061</v>
      </c>
    </row>
    <row r="37" spans="1:23" x14ac:dyDescent="0.3">
      <c r="A37" s="1" t="s">
        <v>34</v>
      </c>
      <c r="C37" s="2">
        <f>100*(SUM(C$4:C17)/SUM(C$4:C18))</f>
        <v>55.356573959701485</v>
      </c>
      <c r="G37" s="2">
        <f>100*(SUM(G$4:G17)/SUM(G$4:G18))</f>
        <v>54.799011882921121</v>
      </c>
      <c r="K37" s="2">
        <f>100*(SUM(K$4:K17)/SUM(K$4:K18))</f>
        <v>55.166133822576491</v>
      </c>
      <c r="O37" s="2">
        <f>100*(SUM(O$6:O17)/SUM(O$6:O18))</f>
        <v>52.259154156878736</v>
      </c>
      <c r="S37" s="2">
        <f>100*(SUM(S$4:S17)/SUM(S$4:S18))</f>
        <v>52.42962284975421</v>
      </c>
      <c r="W37" s="2">
        <f>100*(SUM(W$4:W17)/SUM(W$4:W18))</f>
        <v>51.672971879835814</v>
      </c>
    </row>
    <row r="38" spans="1:23" x14ac:dyDescent="0.3">
      <c r="A38" s="1" t="s">
        <v>29</v>
      </c>
      <c r="C38" s="2">
        <f>100*(SUM(C$4:C18)/SUM(C$4:C19))</f>
        <v>57.614761593430742</v>
      </c>
      <c r="G38" s="2">
        <f>100*(SUM(G$4:G18)/SUM(G$4:G19))</f>
        <v>56.888487809656986</v>
      </c>
      <c r="K38" s="2">
        <f>100*(SUM(K$4:K18)/SUM(K$4:K19))</f>
        <v>54.700615070464195</v>
      </c>
      <c r="O38" s="2">
        <f>100*(SUM(O$6:O18)/SUM(O$6:O19))</f>
        <v>56.634965576826005</v>
      </c>
      <c r="S38" s="2">
        <f>100*(SUM(S$4:S18)/SUM(S$4:S19))</f>
        <v>57.000957034726142</v>
      </c>
      <c r="W38" s="2">
        <f>100*(SUM(W$4:W18)/SUM(W$4:W19))</f>
        <v>53.399822460834933</v>
      </c>
    </row>
    <row r="39" spans="1:23" x14ac:dyDescent="0.3">
      <c r="A39" s="1" t="s">
        <v>26</v>
      </c>
      <c r="C39" s="2">
        <f>100*(SUM(C$4:C19)/SUM(C$4:C20))</f>
        <v>94.664102844040173</v>
      </c>
      <c r="G39" s="2">
        <f>100*(SUM(G$4:G19)/SUM(G$4:G20))</f>
        <v>93.814203130050032</v>
      </c>
      <c r="K39" s="2">
        <f>100*(SUM(K$4:K19)/SUM(K$4:K20))</f>
        <v>87.943184980779122</v>
      </c>
      <c r="O39" s="2">
        <f>100*(SUM(O$6:O19)/SUM(O$6:O20))</f>
        <v>96.761274707622718</v>
      </c>
      <c r="S39" s="2">
        <f>100*(SUM(S$4:S19)/SUM(S$4:S20))</f>
        <v>97.198355202292191</v>
      </c>
      <c r="W39" s="2">
        <f>100*(SUM(W$4:W19)/SUM(W$4:W20))</f>
        <v>94.288232817268437</v>
      </c>
    </row>
    <row r="42" spans="1:23" x14ac:dyDescent="0.3">
      <c r="B42" s="2"/>
      <c r="C42" s="3"/>
      <c r="D42" s="3"/>
      <c r="E42" s="2"/>
      <c r="F42" s="2"/>
      <c r="G42" s="2"/>
      <c r="H42" s="2"/>
      <c r="I42" s="2"/>
    </row>
    <row r="43" spans="1:23" x14ac:dyDescent="0.3">
      <c r="B43" s="9" t="s">
        <v>645</v>
      </c>
      <c r="C43" s="3"/>
      <c r="D43" s="2"/>
      <c r="E43" s="2"/>
      <c r="F43" s="2"/>
      <c r="G43" s="2"/>
      <c r="H43" s="2"/>
      <c r="K43" s="9" t="s">
        <v>645</v>
      </c>
    </row>
    <row r="44" spans="1:23" x14ac:dyDescent="0.3">
      <c r="B44" s="3"/>
      <c r="C44" s="10" t="s">
        <v>642</v>
      </c>
      <c r="D44" s="10"/>
      <c r="E44" s="10"/>
      <c r="F44" s="10" t="s">
        <v>643</v>
      </c>
      <c r="G44" s="10"/>
      <c r="H44" s="10"/>
      <c r="K44" s="2" t="s">
        <v>606</v>
      </c>
      <c r="L44" s="2"/>
      <c r="M44" s="2"/>
      <c r="N44" s="2"/>
    </row>
    <row r="45" spans="1:23" s="2" customFormat="1" x14ac:dyDescent="0.3">
      <c r="B45" s="3"/>
      <c r="C45" s="1" t="s">
        <v>598</v>
      </c>
      <c r="D45" s="1" t="s">
        <v>597</v>
      </c>
      <c r="E45" s="1" t="s">
        <v>596</v>
      </c>
      <c r="F45" s="1" t="s">
        <v>598</v>
      </c>
      <c r="G45" s="1" t="s">
        <v>597</v>
      </c>
      <c r="H45" s="1" t="s">
        <v>596</v>
      </c>
      <c r="L45" s="2">
        <v>50</v>
      </c>
      <c r="M45" s="2">
        <v>100</v>
      </c>
      <c r="N45" s="2">
        <v>200</v>
      </c>
      <c r="O45" s="1"/>
      <c r="P45" s="1"/>
      <c r="Q45" s="1"/>
      <c r="R45" s="1"/>
      <c r="S45" s="1"/>
      <c r="T45" s="1"/>
      <c r="U45" s="1"/>
      <c r="V45" s="1"/>
    </row>
    <row r="46" spans="1:23" s="2" customFormat="1" x14ac:dyDescent="0.3">
      <c r="B46" s="3"/>
      <c r="C46" s="3"/>
      <c r="K46" s="2" t="s">
        <v>608</v>
      </c>
      <c r="L46" s="2">
        <f>F53</f>
        <v>9.2665961465111213</v>
      </c>
      <c r="M46" s="2">
        <f>G53</f>
        <v>19.629981555753659</v>
      </c>
      <c r="N46" s="2">
        <f>H53</f>
        <v>17.678227015680243</v>
      </c>
    </row>
    <row r="47" spans="1:23" s="2" customFormat="1" x14ac:dyDescent="0.3">
      <c r="B47" s="3" t="str">
        <f>A24</f>
        <v>16</v>
      </c>
      <c r="C47" s="3">
        <f>C24</f>
        <v>52.760704375646547</v>
      </c>
      <c r="D47" s="2">
        <f t="shared" ref="D47:D61" si="0">G24</f>
        <v>48.697209648791258</v>
      </c>
      <c r="E47" s="2">
        <f t="shared" ref="E47:E61" si="1">K24</f>
        <v>46.581001298684377</v>
      </c>
      <c r="G47" s="2">
        <f>S24</f>
        <v>52.861289974172173</v>
      </c>
      <c r="H47" s="2">
        <f>W24</f>
        <v>65.084962265230729</v>
      </c>
      <c r="K47" s="2" t="s">
        <v>609</v>
      </c>
      <c r="L47" s="2">
        <f>C53</f>
        <v>19.660706220809836</v>
      </c>
      <c r="M47" s="2">
        <f>D53</f>
        <v>30.23860453340826</v>
      </c>
      <c r="N47" s="2">
        <f>E53</f>
        <v>26.465809969098668</v>
      </c>
    </row>
    <row r="48" spans="1:23" s="2" customFormat="1" x14ac:dyDescent="0.3">
      <c r="B48" s="3" t="str">
        <f>A25</f>
        <v>15</v>
      </c>
      <c r="C48" s="3">
        <f>C25</f>
        <v>72.391932362362184</v>
      </c>
      <c r="D48" s="2">
        <f t="shared" si="0"/>
        <v>64.713198235785384</v>
      </c>
      <c r="E48" s="2">
        <f t="shared" si="1"/>
        <v>56.749686835958478</v>
      </c>
      <c r="G48" s="2">
        <f>S25</f>
        <v>70.747005487988474</v>
      </c>
      <c r="H48" s="2">
        <f>W25</f>
        <v>72.00160821550088</v>
      </c>
      <c r="K48" s="2" t="s">
        <v>607</v>
      </c>
      <c r="L48" s="2">
        <f>L47/L46</f>
        <v>2.1216750908274018</v>
      </c>
      <c r="M48" s="2">
        <f t="shared" ref="M48" si="2">M47/M46</f>
        <v>1.5404295947769322</v>
      </c>
      <c r="N48" s="2">
        <f>N47/N46</f>
        <v>1.4970850835677136</v>
      </c>
    </row>
    <row r="49" spans="1:22" s="2" customFormat="1" x14ac:dyDescent="0.3">
      <c r="B49" s="3" t="str">
        <f>A26</f>
        <v>14</v>
      </c>
      <c r="C49" s="3">
        <f>C26</f>
        <v>65.601844167471228</v>
      </c>
      <c r="D49" s="2">
        <f t="shared" si="0"/>
        <v>61.180732672661108</v>
      </c>
      <c r="E49" s="2">
        <f t="shared" si="1"/>
        <v>60.707038720036742</v>
      </c>
      <c r="F49" s="2">
        <f>O26</f>
        <v>49.421523530101346</v>
      </c>
      <c r="G49" s="2">
        <f>S26</f>
        <v>64.306079311642989</v>
      </c>
      <c r="H49" s="2">
        <f>W26</f>
        <v>63.404237860408664</v>
      </c>
    </row>
    <row r="50" spans="1:22" s="2" customFormat="1" x14ac:dyDescent="0.3">
      <c r="B50" s="3" t="str">
        <f>A27</f>
        <v>13</v>
      </c>
      <c r="C50" s="3">
        <f>C27</f>
        <v>75.083189845137809</v>
      </c>
      <c r="D50" s="6">
        <f t="shared" si="0"/>
        <v>72.585596762472846</v>
      </c>
      <c r="E50" s="6">
        <f t="shared" si="1"/>
        <v>73.26951202990368</v>
      </c>
      <c r="F50" s="6">
        <f>O27</f>
        <v>56.216420916188916</v>
      </c>
      <c r="G50" s="2">
        <f>S27</f>
        <v>74.250464240217468</v>
      </c>
      <c r="H50" s="2">
        <f>W27</f>
        <v>72.175652208776739</v>
      </c>
    </row>
    <row r="51" spans="1:22" s="2" customFormat="1" x14ac:dyDescent="0.3">
      <c r="B51" s="3" t="str">
        <f>A28</f>
        <v>12</v>
      </c>
      <c r="C51" s="3">
        <f>C28</f>
        <v>85.404416140339507</v>
      </c>
      <c r="D51" s="2">
        <f t="shared" si="0"/>
        <v>79.889306717740681</v>
      </c>
      <c r="E51" s="2">
        <f t="shared" si="1"/>
        <v>78.675938143884821</v>
      </c>
      <c r="F51" s="2">
        <f>O28</f>
        <v>72.415499699145471</v>
      </c>
      <c r="G51" s="2">
        <f>S28</f>
        <v>81.042435042830348</v>
      </c>
      <c r="H51" s="2">
        <f>W28</f>
        <v>75.703345455397169</v>
      </c>
    </row>
    <row r="52" spans="1:22" s="2" customFormat="1" x14ac:dyDescent="0.3">
      <c r="B52" s="3" t="str">
        <f>A29</f>
        <v>11</v>
      </c>
      <c r="C52" s="3">
        <f>C29</f>
        <v>74.105934190403119</v>
      </c>
      <c r="D52" s="2">
        <f t="shared" si="0"/>
        <v>78.793632303785628</v>
      </c>
      <c r="E52" s="2">
        <f t="shared" si="1"/>
        <v>74.113618336866296</v>
      </c>
      <c r="F52" s="2">
        <f>O29</f>
        <v>60.360143067920468</v>
      </c>
      <c r="G52" s="2">
        <f>S29</f>
        <v>76.876213476345683</v>
      </c>
      <c r="H52" s="2">
        <f>W29</f>
        <v>70.70448080676158</v>
      </c>
      <c r="K52" s="1"/>
      <c r="L52" s="1"/>
      <c r="M52" s="1"/>
      <c r="N52" s="1"/>
    </row>
    <row r="53" spans="1:22" s="2" customFormat="1" x14ac:dyDescent="0.3">
      <c r="B53" s="4" t="str">
        <f>A30</f>
        <v>10</v>
      </c>
      <c r="C53" s="4">
        <f>C30</f>
        <v>19.660706220809836</v>
      </c>
      <c r="D53" s="5">
        <f>G30</f>
        <v>30.23860453340826</v>
      </c>
      <c r="E53" s="5">
        <f t="shared" si="1"/>
        <v>26.465809969098668</v>
      </c>
      <c r="F53" s="5">
        <f>O30</f>
        <v>9.2665961465111213</v>
      </c>
      <c r="G53" s="5">
        <f>S30</f>
        <v>19.629981555753659</v>
      </c>
      <c r="H53" s="5">
        <f>W30</f>
        <v>17.678227015680243</v>
      </c>
      <c r="K53" s="1"/>
      <c r="L53" s="1"/>
      <c r="M53" s="1"/>
      <c r="N53" s="1"/>
    </row>
    <row r="54" spans="1:22" s="2" customFormat="1" x14ac:dyDescent="0.3">
      <c r="B54" s="3" t="str">
        <f>A31</f>
        <v>9</v>
      </c>
      <c r="C54" s="3">
        <f>C31</f>
        <v>24.358770683219895</v>
      </c>
      <c r="D54" s="2">
        <f t="shared" si="0"/>
        <v>32.189890776676464</v>
      </c>
      <c r="E54" s="2">
        <f t="shared" si="1"/>
        <v>31.858894455972514</v>
      </c>
      <c r="F54" s="2">
        <f>O31</f>
        <v>22.115961603366021</v>
      </c>
      <c r="G54" s="2">
        <f>S31</f>
        <v>27.271181387961025</v>
      </c>
      <c r="H54" s="2">
        <f>W31</f>
        <v>27.940198501911446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s="2" customFormat="1" x14ac:dyDescent="0.3">
      <c r="B55" s="3" t="str">
        <f>A32</f>
        <v>8</v>
      </c>
      <c r="C55" s="3">
        <f>C32</f>
        <v>58.134450648462192</v>
      </c>
      <c r="D55" s="2">
        <f t="shared" si="0"/>
        <v>66.665162314829828</v>
      </c>
      <c r="E55" s="2">
        <f t="shared" si="1"/>
        <v>70.493449529652892</v>
      </c>
      <c r="F55" s="2">
        <f>O32</f>
        <v>61.08860508527205</v>
      </c>
      <c r="G55" s="2">
        <f>S32</f>
        <v>68.719904316757138</v>
      </c>
      <c r="H55" s="2">
        <f>W32</f>
        <v>70.974734883971081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s="2" customFormat="1" x14ac:dyDescent="0.3">
      <c r="B56" s="3" t="str">
        <f>A33</f>
        <v>7</v>
      </c>
      <c r="C56" s="3">
        <f>C33</f>
        <v>92.37383593879899</v>
      </c>
      <c r="D56" s="2">
        <f t="shared" si="0"/>
        <v>91.454683915596675</v>
      </c>
      <c r="E56" s="2">
        <f t="shared" si="1"/>
        <v>88.900672539389561</v>
      </c>
      <c r="F56" s="2">
        <f>O33</f>
        <v>92.543422985897337</v>
      </c>
      <c r="G56" s="2">
        <f>S33</f>
        <v>91.535537780014948</v>
      </c>
      <c r="H56" s="2">
        <f>W33</f>
        <v>87.589213805001975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s="2" customFormat="1" x14ac:dyDescent="0.3">
      <c r="B57" s="3" t="str">
        <f>A34</f>
        <v>6</v>
      </c>
      <c r="C57" s="3">
        <f>C34</f>
        <v>79.986791741585179</v>
      </c>
      <c r="D57" s="2">
        <f t="shared" si="0"/>
        <v>65.854375320576835</v>
      </c>
      <c r="E57" s="2">
        <f t="shared" si="1"/>
        <v>57.427214124493773</v>
      </c>
      <c r="F57" s="2">
        <f>O34</f>
        <v>75.462434777305873</v>
      </c>
      <c r="G57" s="2">
        <f>S34</f>
        <v>59.462893356923566</v>
      </c>
      <c r="H57" s="2">
        <f>W34</f>
        <v>49.755781452852332</v>
      </c>
      <c r="O57" s="1"/>
      <c r="P57" s="1"/>
      <c r="Q57" s="1"/>
      <c r="R57" s="1"/>
      <c r="S57" s="1"/>
      <c r="T57" s="1"/>
      <c r="U57" s="1"/>
      <c r="V57" s="1"/>
    </row>
    <row r="58" spans="1:22" s="2" customFormat="1" x14ac:dyDescent="0.3">
      <c r="B58" s="3" t="str">
        <f>A35</f>
        <v>5</v>
      </c>
      <c r="C58" s="3">
        <f>C35</f>
        <v>64.335654595948938</v>
      </c>
      <c r="D58" s="2">
        <f t="shared" si="0"/>
        <v>54.691774525230684</v>
      </c>
      <c r="E58" s="2">
        <f t="shared" si="1"/>
        <v>52.517416163599975</v>
      </c>
      <c r="F58" s="2">
        <f>O35</f>
        <v>61.866296072086122</v>
      </c>
      <c r="G58" s="2">
        <f>S35</f>
        <v>53.425338218362903</v>
      </c>
      <c r="H58" s="2">
        <f>W35</f>
        <v>49.778956492128486</v>
      </c>
      <c r="O58" s="1"/>
      <c r="P58" s="1"/>
      <c r="Q58" s="1"/>
      <c r="R58" s="1"/>
      <c r="S58" s="1"/>
      <c r="T58" s="1"/>
      <c r="U58" s="1"/>
      <c r="V58" s="1"/>
    </row>
    <row r="59" spans="1:22" s="2" customFormat="1" x14ac:dyDescent="0.3">
      <c r="B59" s="3" t="str">
        <f>A36</f>
        <v>4</v>
      </c>
      <c r="C59" s="3">
        <f>C36</f>
        <v>66.815039952304119</v>
      </c>
      <c r="D59" s="2">
        <f t="shared" si="0"/>
        <v>68.752146261961883</v>
      </c>
      <c r="E59" s="2">
        <f t="shared" si="1"/>
        <v>71.57824602931511</v>
      </c>
      <c r="F59" s="2">
        <f>O36</f>
        <v>62.618088361117522</v>
      </c>
      <c r="G59" s="2">
        <f>S36</f>
        <v>65.6240394620567</v>
      </c>
      <c r="H59" s="2">
        <f>W36</f>
        <v>67.276610401799061</v>
      </c>
    </row>
    <row r="60" spans="1:22" s="2" customFormat="1" x14ac:dyDescent="0.3">
      <c r="B60" s="3" t="str">
        <f>A37</f>
        <v>3</v>
      </c>
      <c r="C60" s="3">
        <f>C37</f>
        <v>55.356573959701485</v>
      </c>
      <c r="D60" s="2">
        <f t="shared" si="0"/>
        <v>54.799011882921121</v>
      </c>
      <c r="E60" s="2">
        <f t="shared" si="1"/>
        <v>55.166133822576491</v>
      </c>
      <c r="F60" s="2">
        <f>O37</f>
        <v>52.259154156878736</v>
      </c>
      <c r="G60" s="2">
        <f>S37</f>
        <v>52.42962284975421</v>
      </c>
      <c r="H60" s="2">
        <f>W37</f>
        <v>51.672971879835814</v>
      </c>
      <c r="K60" s="1"/>
      <c r="L60" s="1"/>
      <c r="M60" s="1"/>
      <c r="N60" s="1"/>
    </row>
    <row r="61" spans="1:22" s="2" customFormat="1" x14ac:dyDescent="0.3">
      <c r="B61" s="7" t="str">
        <f>A38</f>
        <v>2</v>
      </c>
      <c r="C61" s="3">
        <f>C38</f>
        <v>57.614761593430742</v>
      </c>
      <c r="D61" s="2">
        <f t="shared" si="0"/>
        <v>56.888487809656986</v>
      </c>
      <c r="E61" s="2">
        <f t="shared" si="1"/>
        <v>54.700615070464195</v>
      </c>
      <c r="F61" s="2">
        <f>O38</f>
        <v>56.634965576826005</v>
      </c>
      <c r="G61" s="2">
        <f>S38</f>
        <v>57.000957034726142</v>
      </c>
      <c r="H61" s="2">
        <f>W38</f>
        <v>53.399822460834933</v>
      </c>
    </row>
    <row r="62" spans="1:22" x14ac:dyDescent="0.3">
      <c r="A62" s="2"/>
      <c r="B62" s="7" t="str">
        <f>A39</f>
        <v>1</v>
      </c>
      <c r="C62" s="3">
        <f>C39</f>
        <v>94.664102844040173</v>
      </c>
      <c r="D62" s="2">
        <f>G39</f>
        <v>93.814203130050032</v>
      </c>
      <c r="E62" s="2">
        <f>K39</f>
        <v>87.943184980779122</v>
      </c>
      <c r="F62" s="2">
        <f>O39</f>
        <v>96.761274707622718</v>
      </c>
      <c r="G62" s="2">
        <f>S39</f>
        <v>97.198355202292191</v>
      </c>
      <c r="H62" s="2">
        <f>W39</f>
        <v>94.288232817268437</v>
      </c>
    </row>
    <row r="63" spans="1:22" s="2" customFormat="1" x14ac:dyDescent="0.3">
      <c r="K63" s="1"/>
      <c r="L63" s="1"/>
      <c r="M63" s="1"/>
      <c r="N63" s="1"/>
    </row>
    <row r="66" spans="3:3" x14ac:dyDescent="0.3">
      <c r="C66" s="2"/>
    </row>
    <row r="67" spans="3:3" x14ac:dyDescent="0.3">
      <c r="C67" s="2"/>
    </row>
    <row r="68" spans="3:3" x14ac:dyDescent="0.3">
      <c r="C68" s="2"/>
    </row>
    <row r="69" spans="3:3" x14ac:dyDescent="0.3">
      <c r="C69" s="2"/>
    </row>
    <row r="70" spans="3:3" x14ac:dyDescent="0.3">
      <c r="C70" s="2"/>
    </row>
    <row r="71" spans="3:3" x14ac:dyDescent="0.3">
      <c r="C71" s="2"/>
    </row>
    <row r="72" spans="3:3" x14ac:dyDescent="0.3">
      <c r="C72" s="2"/>
    </row>
    <row r="73" spans="3:3" x14ac:dyDescent="0.3">
      <c r="C73" s="2"/>
    </row>
    <row r="84" spans="4:7" x14ac:dyDescent="0.3">
      <c r="D84" s="2"/>
      <c r="E84" s="2"/>
      <c r="F84" s="2"/>
      <c r="G84" s="2"/>
    </row>
    <row r="85" spans="4:7" x14ac:dyDescent="0.3">
      <c r="D85" s="2"/>
      <c r="E85" s="2"/>
      <c r="F85" s="2"/>
      <c r="G85" s="2"/>
    </row>
    <row r="86" spans="4:7" x14ac:dyDescent="0.3">
      <c r="D86" s="2"/>
      <c r="E86" s="2"/>
      <c r="F86" s="2"/>
      <c r="G86" s="2"/>
    </row>
    <row r="87" spans="4:7" x14ac:dyDescent="0.3">
      <c r="D87" s="2"/>
      <c r="E87" s="2"/>
      <c r="F87" s="2"/>
      <c r="G87" s="2"/>
    </row>
    <row r="88" spans="4:7" x14ac:dyDescent="0.3">
      <c r="D88" s="2"/>
      <c r="E88" s="2"/>
      <c r="F88" s="2"/>
      <c r="G88" s="2"/>
    </row>
    <row r="89" spans="4:7" x14ac:dyDescent="0.3">
      <c r="D89" s="2"/>
      <c r="E89" s="2"/>
      <c r="F89" s="2"/>
      <c r="G89" s="2"/>
    </row>
    <row r="90" spans="4:7" x14ac:dyDescent="0.3">
      <c r="D90" s="2"/>
      <c r="E90" s="2"/>
      <c r="F90" s="2"/>
      <c r="G90" s="2"/>
    </row>
    <row r="91" spans="4:7" x14ac:dyDescent="0.3">
      <c r="D91" s="2"/>
      <c r="E91" s="2"/>
      <c r="F91" s="2"/>
      <c r="G91" s="2"/>
    </row>
    <row r="92" spans="4:7" x14ac:dyDescent="0.3">
      <c r="D92" s="2"/>
      <c r="E92" s="2"/>
      <c r="F92" s="2"/>
      <c r="G92" s="2"/>
    </row>
    <row r="112" spans="1:27" x14ac:dyDescent="0.3">
      <c r="A112" s="2"/>
      <c r="B112" s="2"/>
      <c r="C112" s="2"/>
      <c r="D112" s="2"/>
      <c r="E112" s="2"/>
      <c r="F112" s="2"/>
      <c r="G112" s="2"/>
      <c r="H112" s="2"/>
      <c r="W112" s="2"/>
      <c r="X112" s="2"/>
      <c r="Y112" s="2"/>
      <c r="Z112" s="2"/>
      <c r="AA112" s="2"/>
    </row>
    <row r="113" spans="1:27" x14ac:dyDescent="0.3">
      <c r="A113" s="2"/>
      <c r="B113" s="2"/>
      <c r="C113" s="2"/>
      <c r="D113" s="2"/>
      <c r="E113" s="2"/>
      <c r="F113" s="2"/>
      <c r="G113" s="2"/>
      <c r="H113" s="2"/>
      <c r="W113" s="2"/>
      <c r="X113" s="2"/>
      <c r="Y113" s="2"/>
      <c r="Z113" s="2"/>
      <c r="AA113" s="2"/>
    </row>
    <row r="114" spans="1:27" x14ac:dyDescent="0.3">
      <c r="A114" s="2"/>
      <c r="B114" s="2"/>
      <c r="C114" s="2"/>
      <c r="D114" s="2"/>
      <c r="E114" s="2"/>
      <c r="F114" s="2"/>
      <c r="G114" s="2"/>
      <c r="H114" s="2"/>
      <c r="W114" s="2"/>
      <c r="X114" s="2"/>
      <c r="Y114" s="2"/>
      <c r="Z114" s="2"/>
      <c r="AA114" s="2"/>
    </row>
    <row r="115" spans="1:27" x14ac:dyDescent="0.3">
      <c r="A115" s="2"/>
      <c r="B115" s="6"/>
      <c r="C115" s="6"/>
      <c r="D115" s="6"/>
      <c r="E115" s="6"/>
      <c r="F115" s="6"/>
      <c r="G115" s="6"/>
      <c r="H115" s="6"/>
      <c r="W115" s="2"/>
      <c r="X115" s="2"/>
      <c r="Y115" s="2"/>
      <c r="Z115" s="2"/>
      <c r="AA115" s="2"/>
    </row>
    <row r="116" spans="1:27" x14ac:dyDescent="0.3">
      <c r="A116" s="2"/>
      <c r="B116" s="5"/>
      <c r="C116" s="5"/>
      <c r="D116" s="5"/>
      <c r="E116" s="5"/>
      <c r="F116" s="5"/>
      <c r="G116" s="5"/>
      <c r="H116" s="5"/>
      <c r="W116" s="2"/>
      <c r="X116" s="2"/>
      <c r="Y116" s="2"/>
      <c r="Z116" s="2"/>
      <c r="AA116" s="2"/>
    </row>
    <row r="117" spans="1:27" x14ac:dyDescent="0.3">
      <c r="A117" s="2"/>
      <c r="B117" s="2"/>
      <c r="C117" s="2"/>
      <c r="D117" s="2"/>
      <c r="E117" s="2"/>
      <c r="F117" s="2"/>
      <c r="G117" s="2"/>
      <c r="H117" s="2"/>
      <c r="W117" s="2"/>
      <c r="X117" s="2"/>
      <c r="Y117" s="2"/>
      <c r="Z117" s="2"/>
      <c r="AA117" s="2"/>
    </row>
    <row r="118" spans="1:27" x14ac:dyDescent="0.3">
      <c r="A118" s="2"/>
      <c r="B118" s="2"/>
      <c r="C118" s="2"/>
      <c r="D118" s="2"/>
      <c r="E118" s="2"/>
      <c r="F118" s="2"/>
      <c r="G118" s="2"/>
      <c r="H118" s="2"/>
      <c r="W118" s="2"/>
      <c r="X118" s="2"/>
      <c r="Y118" s="2"/>
      <c r="Z118" s="2"/>
      <c r="AA118" s="2"/>
    </row>
    <row r="119" spans="1:27" x14ac:dyDescent="0.3">
      <c r="A119" s="2"/>
      <c r="B119" s="2"/>
      <c r="C119" s="2"/>
      <c r="D119" s="2"/>
      <c r="E119" s="2"/>
      <c r="F119" s="2"/>
      <c r="G119" s="2"/>
      <c r="H119" s="2"/>
      <c r="W119" s="2"/>
      <c r="X119" s="2"/>
      <c r="Y119" s="2"/>
      <c r="Z119" s="2"/>
      <c r="AA119" s="2"/>
    </row>
    <row r="120" spans="1:27" x14ac:dyDescent="0.3">
      <c r="A120" s="2"/>
      <c r="B120" s="2"/>
      <c r="C120" s="2"/>
      <c r="D120" s="2"/>
      <c r="E120" s="2"/>
      <c r="F120" s="2"/>
      <c r="G120" s="2"/>
      <c r="H120" s="2"/>
      <c r="W120" s="2"/>
      <c r="X120" s="2"/>
      <c r="Y120" s="2"/>
      <c r="Z120" s="2"/>
      <c r="AA120" s="2"/>
    </row>
    <row r="121" spans="1:27" x14ac:dyDescent="0.3">
      <c r="A121" s="2"/>
      <c r="B121" s="2"/>
      <c r="C121" s="2"/>
      <c r="D121" s="2"/>
      <c r="E121" s="2"/>
      <c r="F121" s="2"/>
      <c r="G121" s="2"/>
      <c r="H121" s="2"/>
      <c r="W121" s="2"/>
      <c r="X121" s="2"/>
      <c r="Y121" s="2"/>
      <c r="Z121" s="2"/>
      <c r="AA121" s="2"/>
    </row>
    <row r="122" spans="1:27" x14ac:dyDescent="0.3">
      <c r="A122" s="2"/>
      <c r="B122" s="2"/>
      <c r="C122" s="2"/>
      <c r="D122" s="2"/>
      <c r="E122" s="2"/>
      <c r="F122" s="2"/>
      <c r="G122" s="2"/>
      <c r="H122" s="2"/>
      <c r="W122" s="2"/>
      <c r="X122" s="2"/>
      <c r="Y122" s="2"/>
      <c r="Z122" s="2"/>
      <c r="AA122" s="2"/>
    </row>
    <row r="123" spans="1:27" x14ac:dyDescent="0.3">
      <c r="A123" s="2"/>
      <c r="B123" s="2"/>
      <c r="C123" s="2"/>
      <c r="D123" s="2"/>
      <c r="E123" s="2"/>
      <c r="F123" s="2"/>
      <c r="G123" s="2"/>
      <c r="H123" s="2"/>
      <c r="W123" s="2"/>
      <c r="X123" s="2"/>
      <c r="Y123" s="2"/>
      <c r="Z123" s="2"/>
      <c r="AA123" s="2"/>
    </row>
    <row r="124" spans="1:27" x14ac:dyDescent="0.3">
      <c r="A124" s="2"/>
      <c r="B124" s="2"/>
      <c r="C124" s="2"/>
      <c r="D124" s="2"/>
      <c r="E124" s="2"/>
      <c r="F124" s="2"/>
      <c r="G124" s="2"/>
      <c r="H124" s="2"/>
      <c r="K124" s="2"/>
      <c r="L124" s="2"/>
      <c r="M124" s="2"/>
      <c r="N124" s="2"/>
      <c r="W124" s="2"/>
      <c r="X124" s="2"/>
      <c r="Y124" s="2"/>
      <c r="Z124" s="2"/>
      <c r="AA124" s="2"/>
    </row>
    <row r="125" spans="1:27" x14ac:dyDescent="0.3">
      <c r="K125" s="2"/>
      <c r="L125" s="2"/>
      <c r="M125" s="2"/>
      <c r="N125" s="2"/>
    </row>
    <row r="126" spans="1:27" s="2" customFormat="1" x14ac:dyDescent="0.3"/>
    <row r="127" spans="1:27" s="2" customFormat="1" x14ac:dyDescent="0.3"/>
    <row r="128" spans="1:27" s="2" customFormat="1" x14ac:dyDescent="0.3">
      <c r="T128" s="1"/>
      <c r="U128" s="1"/>
      <c r="V128" s="1"/>
      <c r="W128" s="1"/>
      <c r="X128" s="1"/>
      <c r="Y128" s="1"/>
      <c r="Z128" s="1"/>
    </row>
    <row r="129" spans="11:26" s="2" customFormat="1" x14ac:dyDescent="0.3">
      <c r="T129" s="1"/>
      <c r="U129" s="1"/>
      <c r="V129" s="1"/>
      <c r="W129" s="1"/>
      <c r="X129" s="1"/>
      <c r="Y129" s="1"/>
      <c r="Z129" s="1"/>
    </row>
    <row r="130" spans="11:26" s="2" customFormat="1" x14ac:dyDescent="0.3">
      <c r="T130" s="1"/>
      <c r="U130" s="1"/>
      <c r="V130" s="1"/>
      <c r="W130" s="1"/>
      <c r="X130" s="1"/>
      <c r="Y130" s="1"/>
      <c r="Z130" s="1"/>
    </row>
    <row r="131" spans="11:26" s="2" customFormat="1" x14ac:dyDescent="0.3">
      <c r="T131" s="1"/>
      <c r="U131" s="1"/>
      <c r="V131" s="1"/>
      <c r="W131" s="1"/>
      <c r="X131" s="1"/>
      <c r="Y131" s="1"/>
      <c r="Z131" s="1"/>
    </row>
    <row r="132" spans="11:26" s="2" customFormat="1" x14ac:dyDescent="0.3">
      <c r="K132" s="1"/>
      <c r="L132" s="1"/>
      <c r="M132" s="1"/>
      <c r="N132" s="1"/>
      <c r="T132" s="1"/>
      <c r="U132" s="1"/>
      <c r="V132" s="1"/>
      <c r="W132" s="1"/>
      <c r="X132" s="1"/>
      <c r="Y132" s="1"/>
      <c r="Z132" s="1"/>
    </row>
    <row r="133" spans="11:26" s="2" customFormat="1" x14ac:dyDescent="0.3">
      <c r="K133" s="1"/>
      <c r="L133" s="1"/>
      <c r="M133" s="1"/>
      <c r="N133" s="1"/>
      <c r="T133" s="1"/>
      <c r="U133" s="1"/>
      <c r="V133" s="1"/>
      <c r="W133" s="1"/>
      <c r="X133" s="1"/>
      <c r="Y133" s="1"/>
      <c r="Z133" s="1"/>
    </row>
    <row r="152" spans="1:6" x14ac:dyDescent="0.3">
      <c r="A152" s="2"/>
    </row>
    <row r="153" spans="1:6" x14ac:dyDescent="0.3">
      <c r="A153" s="2"/>
    </row>
    <row r="154" spans="1:6" x14ac:dyDescent="0.3">
      <c r="A154" s="2"/>
    </row>
    <row r="155" spans="1:6" x14ac:dyDescent="0.3">
      <c r="A155" s="2"/>
    </row>
    <row r="156" spans="1:6" x14ac:dyDescent="0.3">
      <c r="A156" s="2"/>
    </row>
    <row r="157" spans="1:6" x14ac:dyDescent="0.3">
      <c r="A157" s="2"/>
    </row>
    <row r="158" spans="1:6" x14ac:dyDescent="0.3">
      <c r="A158" s="2"/>
    </row>
    <row r="159" spans="1:6" x14ac:dyDescent="0.3">
      <c r="A159" s="2"/>
    </row>
    <row r="160" spans="1:6" x14ac:dyDescent="0.3">
      <c r="A160" s="2"/>
      <c r="B160" s="9"/>
      <c r="C160" s="9"/>
      <c r="D160" s="9"/>
      <c r="E160" s="9"/>
      <c r="F160" s="9"/>
    </row>
    <row r="161" spans="1:1" x14ac:dyDescent="0.3">
      <c r="A161" s="2"/>
    </row>
    <row r="162" spans="1:1" x14ac:dyDescent="0.3">
      <c r="A162" s="2"/>
    </row>
    <row r="163" spans="1:1" x14ac:dyDescent="0.3">
      <c r="A163" s="2"/>
    </row>
    <row r="164" spans="1:1" x14ac:dyDescent="0.3">
      <c r="A164" s="2"/>
    </row>
    <row r="165" spans="1:1" x14ac:dyDescent="0.3">
      <c r="A165" s="2"/>
    </row>
    <row r="166" spans="1:1" x14ac:dyDescent="0.3">
      <c r="A166" s="2"/>
    </row>
    <row r="167" spans="1:1" x14ac:dyDescent="0.3">
      <c r="A167" s="2"/>
    </row>
    <row r="168" spans="1:1" x14ac:dyDescent="0.3">
      <c r="A168" s="2"/>
    </row>
  </sheetData>
  <mergeCells count="2">
    <mergeCell ref="C44:E44"/>
    <mergeCell ref="F44:H4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98"/>
  <sheetViews>
    <sheetView topLeftCell="L74" workbookViewId="0">
      <selection activeCell="C48" sqref="C48"/>
    </sheetView>
  </sheetViews>
  <sheetFormatPr defaultColWidth="9.109375" defaultRowHeight="14.4" x14ac:dyDescent="0.3"/>
  <cols>
    <col min="1" max="2" width="9.109375" style="1"/>
    <col min="3" max="3" width="12.109375" style="1" bestFit="1" customWidth="1"/>
    <col min="4" max="18" width="9.109375" style="1"/>
    <col min="19" max="19" width="12.109375" style="1" bestFit="1" customWidth="1"/>
    <col min="20" max="22" width="9.109375" style="1"/>
    <col min="23" max="23" width="12.109375" style="1" bestFit="1" customWidth="1"/>
    <col min="24" max="26" width="9.109375" style="1"/>
    <col min="27" max="27" width="12.109375" style="1" bestFit="1" customWidth="1"/>
    <col min="28" max="30" width="9.109375" style="1"/>
    <col min="31" max="31" width="12.109375" style="1" bestFit="1" customWidth="1"/>
    <col min="32" max="38" width="9.109375" style="1"/>
    <col min="39" max="39" width="12.109375" style="1" bestFit="1" customWidth="1"/>
    <col min="40" max="42" width="9.109375" style="1"/>
    <col min="43" max="43" width="10.109375" style="1" bestFit="1" customWidth="1"/>
    <col min="44" max="50" width="9.109375" style="1"/>
    <col min="51" max="51" width="12.109375" style="1" bestFit="1" customWidth="1"/>
    <col min="52" max="52" width="9.109375" style="1"/>
    <col min="53" max="53" width="10.109375" style="1" bestFit="1" customWidth="1"/>
    <col min="54" max="58" width="9.109375" style="1"/>
    <col min="59" max="59" width="12.109375" style="1" bestFit="1" customWidth="1"/>
    <col min="60" max="66" width="9.109375" style="1"/>
    <col min="67" max="67" width="12.109375" style="1" bestFit="1" customWidth="1"/>
    <col min="68" max="70" width="9.109375" style="1"/>
    <col min="71" max="71" width="12.109375" style="1" bestFit="1" customWidth="1"/>
    <col min="72" max="74" width="9.109375" style="1"/>
    <col min="75" max="75" width="12.109375" style="1" bestFit="1" customWidth="1"/>
    <col min="76" max="16384" width="9.109375" style="1"/>
  </cols>
  <sheetData>
    <row r="1" spans="1:81" x14ac:dyDescent="0.3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2</v>
      </c>
      <c r="G1" s="1" t="s">
        <v>2</v>
      </c>
      <c r="H1" s="1" t="s">
        <v>2</v>
      </c>
      <c r="I1" s="1" t="s">
        <v>2</v>
      </c>
      <c r="J1" s="1" t="s">
        <v>3</v>
      </c>
      <c r="K1" s="1" t="s">
        <v>3</v>
      </c>
      <c r="L1" s="1" t="s">
        <v>3</v>
      </c>
      <c r="M1" s="1" t="s">
        <v>3</v>
      </c>
      <c r="N1" s="1" t="s">
        <v>4</v>
      </c>
      <c r="O1" s="1" t="s">
        <v>4</v>
      </c>
      <c r="P1" s="1" t="s">
        <v>4</v>
      </c>
      <c r="Q1" s="1" t="s">
        <v>4</v>
      </c>
      <c r="R1" s="1" t="s">
        <v>5</v>
      </c>
      <c r="S1" s="1" t="s">
        <v>5</v>
      </c>
      <c r="T1" s="1" t="s">
        <v>5</v>
      </c>
      <c r="U1" s="1" t="s">
        <v>5</v>
      </c>
      <c r="V1" s="1" t="s">
        <v>6</v>
      </c>
      <c r="W1" s="1" t="s">
        <v>6</v>
      </c>
      <c r="X1" s="1" t="s">
        <v>6</v>
      </c>
      <c r="Y1" s="1" t="s">
        <v>6</v>
      </c>
      <c r="Z1" s="1" t="s">
        <v>7</v>
      </c>
      <c r="AA1" s="1" t="s">
        <v>7</v>
      </c>
      <c r="AB1" s="1" t="s">
        <v>7</v>
      </c>
      <c r="AC1" s="1" t="s">
        <v>7</v>
      </c>
      <c r="AD1" s="1" t="s">
        <v>8</v>
      </c>
      <c r="AE1" s="1" t="s">
        <v>8</v>
      </c>
      <c r="AF1" s="1" t="s">
        <v>8</v>
      </c>
      <c r="AG1" s="1" t="s">
        <v>8</v>
      </c>
      <c r="AH1" s="1" t="s">
        <v>9</v>
      </c>
      <c r="AI1" s="1" t="s">
        <v>9</v>
      </c>
      <c r="AJ1" s="1" t="s">
        <v>9</v>
      </c>
      <c r="AK1" s="1" t="s">
        <v>9</v>
      </c>
      <c r="AL1" s="1" t="s">
        <v>10</v>
      </c>
      <c r="AM1" s="1" t="s">
        <v>10</v>
      </c>
      <c r="AN1" s="1" t="s">
        <v>10</v>
      </c>
      <c r="AO1" s="1" t="s">
        <v>10</v>
      </c>
      <c r="AP1" s="1" t="s">
        <v>11</v>
      </c>
      <c r="AQ1" s="1" t="s">
        <v>11</v>
      </c>
      <c r="AR1" s="1" t="s">
        <v>11</v>
      </c>
      <c r="AS1" s="1" t="s">
        <v>11</v>
      </c>
      <c r="AT1" s="1" t="s">
        <v>12</v>
      </c>
      <c r="AU1" s="1" t="s">
        <v>12</v>
      </c>
      <c r="AV1" s="1" t="s">
        <v>12</v>
      </c>
      <c r="AW1" s="1" t="s">
        <v>12</v>
      </c>
      <c r="AX1" s="1" t="s">
        <v>13</v>
      </c>
      <c r="AY1" s="1" t="s">
        <v>13</v>
      </c>
      <c r="AZ1" s="1" t="s">
        <v>13</v>
      </c>
      <c r="BA1" s="1" t="s">
        <v>13</v>
      </c>
      <c r="BB1" s="1" t="s">
        <v>14</v>
      </c>
      <c r="BC1" s="1" t="s">
        <v>14</v>
      </c>
      <c r="BD1" s="1" t="s">
        <v>14</v>
      </c>
      <c r="BE1" s="1" t="s">
        <v>14</v>
      </c>
      <c r="BF1" s="1" t="s">
        <v>15</v>
      </c>
      <c r="BG1" s="1" t="s">
        <v>15</v>
      </c>
      <c r="BH1" s="1" t="s">
        <v>15</v>
      </c>
      <c r="BI1" s="1" t="s">
        <v>15</v>
      </c>
      <c r="BJ1" s="1" t="s">
        <v>16</v>
      </c>
      <c r="BK1" s="1" t="s">
        <v>16</v>
      </c>
      <c r="BL1" s="1" t="s">
        <v>16</v>
      </c>
      <c r="BM1" s="1" t="s">
        <v>16</v>
      </c>
      <c r="BN1" s="1" t="s">
        <v>17</v>
      </c>
      <c r="BO1" s="1" t="s">
        <v>17</v>
      </c>
      <c r="BP1" s="1" t="s">
        <v>17</v>
      </c>
      <c r="BQ1" s="1" t="s">
        <v>17</v>
      </c>
      <c r="BR1" s="1" t="s">
        <v>18</v>
      </c>
      <c r="BS1" s="1" t="s">
        <v>18</v>
      </c>
      <c r="BT1" s="1" t="s">
        <v>18</v>
      </c>
      <c r="BU1" s="1" t="s">
        <v>18</v>
      </c>
      <c r="BV1" s="1" t="s">
        <v>19</v>
      </c>
      <c r="BW1" s="1" t="s">
        <v>19</v>
      </c>
      <c r="BX1" s="1" t="s">
        <v>19</v>
      </c>
      <c r="BY1" s="1" t="s">
        <v>19</v>
      </c>
      <c r="BZ1" s="1" t="s">
        <v>20</v>
      </c>
      <c r="CA1" s="1" t="s">
        <v>20</v>
      </c>
      <c r="CB1" s="1" t="s">
        <v>20</v>
      </c>
      <c r="CC1" s="1" t="s">
        <v>20</v>
      </c>
    </row>
    <row r="2" spans="1:81" x14ac:dyDescent="0.3">
      <c r="A2" s="1" t="s">
        <v>21</v>
      </c>
      <c r="B2" s="1" t="s">
        <v>22</v>
      </c>
      <c r="C2" s="1" t="s">
        <v>23</v>
      </c>
      <c r="D2" s="1" t="s">
        <v>24</v>
      </c>
      <c r="E2" s="1" t="s">
        <v>25</v>
      </c>
      <c r="F2" s="1" t="s">
        <v>22</v>
      </c>
      <c r="G2" s="1" t="s">
        <v>23</v>
      </c>
      <c r="H2" s="1" t="s">
        <v>24</v>
      </c>
      <c r="I2" s="1" t="s">
        <v>25</v>
      </c>
      <c r="J2" s="1" t="s">
        <v>22</v>
      </c>
      <c r="K2" s="1" t="s">
        <v>23</v>
      </c>
      <c r="L2" s="1" t="s">
        <v>24</v>
      </c>
      <c r="M2" s="1" t="s">
        <v>25</v>
      </c>
      <c r="N2" s="1" t="s">
        <v>22</v>
      </c>
      <c r="O2" s="1" t="s">
        <v>23</v>
      </c>
      <c r="P2" s="1" t="s">
        <v>24</v>
      </c>
      <c r="Q2" s="1" t="s">
        <v>25</v>
      </c>
      <c r="R2" s="1" t="s">
        <v>22</v>
      </c>
      <c r="S2" s="1" t="s">
        <v>23</v>
      </c>
      <c r="T2" s="1" t="s">
        <v>24</v>
      </c>
      <c r="U2" s="1" t="s">
        <v>25</v>
      </c>
      <c r="V2" s="1" t="s">
        <v>22</v>
      </c>
      <c r="W2" s="1" t="s">
        <v>23</v>
      </c>
      <c r="X2" s="1" t="s">
        <v>24</v>
      </c>
      <c r="Y2" s="1" t="s">
        <v>25</v>
      </c>
      <c r="Z2" s="1" t="s">
        <v>22</v>
      </c>
      <c r="AA2" s="1" t="s">
        <v>23</v>
      </c>
      <c r="AB2" s="1" t="s">
        <v>24</v>
      </c>
      <c r="AC2" s="1" t="s">
        <v>25</v>
      </c>
      <c r="AD2" s="1" t="s">
        <v>22</v>
      </c>
      <c r="AE2" s="1" t="s">
        <v>23</v>
      </c>
      <c r="AF2" s="1" t="s">
        <v>24</v>
      </c>
      <c r="AG2" s="1" t="s">
        <v>25</v>
      </c>
      <c r="AH2" s="1" t="s">
        <v>22</v>
      </c>
      <c r="AI2" s="1" t="s">
        <v>23</v>
      </c>
      <c r="AJ2" s="1" t="s">
        <v>24</v>
      </c>
      <c r="AK2" s="1" t="s">
        <v>25</v>
      </c>
      <c r="AL2" s="1" t="s">
        <v>22</v>
      </c>
      <c r="AM2" s="1" t="s">
        <v>23</v>
      </c>
      <c r="AN2" s="1" t="s">
        <v>24</v>
      </c>
      <c r="AO2" s="1" t="s">
        <v>25</v>
      </c>
      <c r="AP2" s="1" t="s">
        <v>22</v>
      </c>
      <c r="AQ2" s="1" t="s">
        <v>23</v>
      </c>
      <c r="AR2" s="1" t="s">
        <v>24</v>
      </c>
      <c r="AS2" s="1" t="s">
        <v>25</v>
      </c>
      <c r="AT2" s="1" t="s">
        <v>22</v>
      </c>
      <c r="AU2" s="1" t="s">
        <v>23</v>
      </c>
      <c r="AV2" s="1" t="s">
        <v>24</v>
      </c>
      <c r="AW2" s="1" t="s">
        <v>25</v>
      </c>
      <c r="AX2" s="1" t="s">
        <v>22</v>
      </c>
      <c r="AY2" s="1" t="s">
        <v>23</v>
      </c>
      <c r="AZ2" s="1" t="s">
        <v>24</v>
      </c>
      <c r="BA2" s="1" t="s">
        <v>25</v>
      </c>
      <c r="BB2" s="1" t="s">
        <v>22</v>
      </c>
      <c r="BC2" s="1" t="s">
        <v>23</v>
      </c>
      <c r="BD2" s="1" t="s">
        <v>24</v>
      </c>
      <c r="BE2" s="1" t="s">
        <v>25</v>
      </c>
      <c r="BF2" s="1" t="s">
        <v>22</v>
      </c>
      <c r="BG2" s="1" t="s">
        <v>23</v>
      </c>
      <c r="BH2" s="1" t="s">
        <v>24</v>
      </c>
      <c r="BI2" s="1" t="s">
        <v>25</v>
      </c>
      <c r="BJ2" s="1" t="s">
        <v>22</v>
      </c>
      <c r="BK2" s="1" t="s">
        <v>23</v>
      </c>
      <c r="BL2" s="1" t="s">
        <v>24</v>
      </c>
      <c r="BM2" s="1" t="s">
        <v>25</v>
      </c>
      <c r="BN2" s="1" t="s">
        <v>22</v>
      </c>
      <c r="BO2" s="1" t="s">
        <v>23</v>
      </c>
      <c r="BP2" s="1" t="s">
        <v>24</v>
      </c>
      <c r="BQ2" s="1" t="s">
        <v>25</v>
      </c>
      <c r="BR2" s="1" t="s">
        <v>22</v>
      </c>
      <c r="BS2" s="1" t="s">
        <v>23</v>
      </c>
      <c r="BT2" s="1" t="s">
        <v>24</v>
      </c>
      <c r="BU2" s="1" t="s">
        <v>25</v>
      </c>
      <c r="BV2" s="1" t="s">
        <v>22</v>
      </c>
      <c r="BW2" s="1" t="s">
        <v>23</v>
      </c>
      <c r="BX2" s="1" t="s">
        <v>24</v>
      </c>
      <c r="BY2" s="1" t="s">
        <v>25</v>
      </c>
      <c r="BZ2" s="1" t="s">
        <v>22</v>
      </c>
      <c r="CA2" s="1" t="s">
        <v>23</v>
      </c>
      <c r="CB2" s="1" t="s">
        <v>24</v>
      </c>
      <c r="CC2" s="1" t="s">
        <v>25</v>
      </c>
    </row>
    <row r="3" spans="1:81" s="2" customFormat="1" x14ac:dyDescent="0.3">
      <c r="A3" s="2" t="s">
        <v>26</v>
      </c>
      <c r="BZ3" s="2" t="s">
        <v>26</v>
      </c>
      <c r="CA3" s="2">
        <v>128502.32</v>
      </c>
      <c r="CB3" s="2" t="s">
        <v>27</v>
      </c>
      <c r="CC3" s="2" t="s">
        <v>28</v>
      </c>
    </row>
    <row r="4" spans="1:81" s="2" customFormat="1" x14ac:dyDescent="0.3">
      <c r="A4" s="2" t="s">
        <v>29</v>
      </c>
      <c r="BZ4" s="2" t="s">
        <v>29</v>
      </c>
      <c r="CA4" s="2">
        <v>106699.97</v>
      </c>
      <c r="CB4" s="2" t="s">
        <v>32</v>
      </c>
      <c r="CC4" s="2" t="s">
        <v>33</v>
      </c>
    </row>
    <row r="5" spans="1:81" s="2" customFormat="1" x14ac:dyDescent="0.3">
      <c r="A5" s="2" t="s">
        <v>34</v>
      </c>
      <c r="BZ5" s="2" t="s">
        <v>34</v>
      </c>
      <c r="CA5" s="2">
        <v>100086.8</v>
      </c>
      <c r="CB5" s="2" t="s">
        <v>45</v>
      </c>
      <c r="CC5" s="2" t="s">
        <v>33</v>
      </c>
    </row>
    <row r="6" spans="1:81" s="2" customFormat="1" x14ac:dyDescent="0.3">
      <c r="A6" s="2" t="s">
        <v>46</v>
      </c>
      <c r="B6" s="2" t="s">
        <v>26</v>
      </c>
      <c r="C6" s="2">
        <v>97818.7</v>
      </c>
      <c r="D6" s="2" t="s">
        <v>47</v>
      </c>
      <c r="E6" s="2" t="s">
        <v>44</v>
      </c>
      <c r="F6" s="2" t="s">
        <v>26</v>
      </c>
      <c r="G6" s="2">
        <v>101379.77</v>
      </c>
      <c r="H6" s="2" t="s">
        <v>48</v>
      </c>
      <c r="I6" s="2" t="s">
        <v>33</v>
      </c>
      <c r="J6" s="2" t="s">
        <v>26</v>
      </c>
      <c r="K6" s="2">
        <v>84382</v>
      </c>
      <c r="L6" s="2" t="s">
        <v>49</v>
      </c>
      <c r="M6" s="2" t="s">
        <v>44</v>
      </c>
      <c r="N6" s="2" t="s">
        <v>26</v>
      </c>
      <c r="O6" s="2">
        <v>96692.34</v>
      </c>
      <c r="P6" s="2" t="s">
        <v>50</v>
      </c>
      <c r="Q6" s="2" t="s">
        <v>42</v>
      </c>
      <c r="R6" s="2" t="s">
        <v>26</v>
      </c>
      <c r="S6" s="2">
        <v>39208.080000000002</v>
      </c>
      <c r="T6" s="2" t="s">
        <v>35</v>
      </c>
      <c r="U6" s="2" t="s">
        <v>36</v>
      </c>
      <c r="V6" s="2" t="s">
        <v>26</v>
      </c>
      <c r="W6" s="2">
        <v>44181.94</v>
      </c>
      <c r="X6" s="2" t="s">
        <v>37</v>
      </c>
      <c r="Y6" s="2" t="s">
        <v>31</v>
      </c>
      <c r="AP6" s="2" t="s">
        <v>26</v>
      </c>
      <c r="AQ6" s="2">
        <v>17810.73</v>
      </c>
      <c r="AR6" s="2" t="s">
        <v>30</v>
      </c>
      <c r="AS6" s="2" t="s">
        <v>31</v>
      </c>
      <c r="BZ6" s="2" t="s">
        <v>46</v>
      </c>
      <c r="CA6" s="2">
        <v>92356.26</v>
      </c>
      <c r="CB6" s="2" t="s">
        <v>61</v>
      </c>
      <c r="CC6" s="2" t="s">
        <v>44</v>
      </c>
    </row>
    <row r="7" spans="1:81" s="2" customFormat="1" x14ac:dyDescent="0.3">
      <c r="A7" s="2" t="s">
        <v>62</v>
      </c>
      <c r="B7" s="2" t="s">
        <v>29</v>
      </c>
      <c r="C7" s="2">
        <v>151098.47</v>
      </c>
      <c r="D7" s="2" t="s">
        <v>63</v>
      </c>
      <c r="E7" s="2" t="s">
        <v>28</v>
      </c>
      <c r="F7" s="2" t="s">
        <v>29</v>
      </c>
      <c r="G7" s="2">
        <v>120284.06</v>
      </c>
      <c r="H7" s="2" t="s">
        <v>64</v>
      </c>
      <c r="I7" s="2" t="s">
        <v>28</v>
      </c>
      <c r="J7" s="2" t="s">
        <v>29</v>
      </c>
      <c r="K7" s="2">
        <v>115692.56</v>
      </c>
      <c r="L7" s="2" t="s">
        <v>65</v>
      </c>
      <c r="M7" s="2" t="s">
        <v>33</v>
      </c>
      <c r="N7" s="2" t="s">
        <v>29</v>
      </c>
      <c r="O7" s="2">
        <v>141459.98000000001</v>
      </c>
      <c r="P7" s="2" t="s">
        <v>66</v>
      </c>
      <c r="Q7" s="2" t="s">
        <v>33</v>
      </c>
      <c r="R7" s="2" t="s">
        <v>29</v>
      </c>
      <c r="S7" s="2">
        <v>43595.26</v>
      </c>
      <c r="T7" s="2" t="s">
        <v>51</v>
      </c>
      <c r="U7" s="2" t="s">
        <v>36</v>
      </c>
      <c r="V7" s="2" t="s">
        <v>29</v>
      </c>
      <c r="W7" s="2">
        <v>52936.62</v>
      </c>
      <c r="X7" s="2" t="s">
        <v>52</v>
      </c>
      <c r="Y7" s="2" t="s">
        <v>36</v>
      </c>
      <c r="AL7" s="2" t="s">
        <v>26</v>
      </c>
      <c r="AM7" s="2">
        <v>28742.85</v>
      </c>
      <c r="AN7" s="2" t="s">
        <v>38</v>
      </c>
      <c r="AO7" s="2" t="s">
        <v>31</v>
      </c>
      <c r="AP7" s="2" t="s">
        <v>29</v>
      </c>
      <c r="AQ7" s="2">
        <v>31611.57</v>
      </c>
      <c r="AR7" s="2" t="s">
        <v>39</v>
      </c>
      <c r="AS7" s="2" t="s">
        <v>31</v>
      </c>
      <c r="AT7" s="2" t="s">
        <v>26</v>
      </c>
      <c r="AU7" s="2">
        <v>19649.62</v>
      </c>
      <c r="AV7" s="2" t="s">
        <v>40</v>
      </c>
      <c r="AW7" s="2" t="s">
        <v>31</v>
      </c>
      <c r="BB7" s="2" t="s">
        <v>26</v>
      </c>
      <c r="BC7" s="2">
        <v>77003.33</v>
      </c>
      <c r="BD7" s="2" t="s">
        <v>41</v>
      </c>
      <c r="BE7" s="2" t="s">
        <v>42</v>
      </c>
      <c r="BF7" s="2" t="s">
        <v>26</v>
      </c>
      <c r="BG7" s="2">
        <v>104605.02</v>
      </c>
      <c r="BH7" s="2" t="s">
        <v>43</v>
      </c>
      <c r="BI7" s="2" t="s">
        <v>44</v>
      </c>
      <c r="BJ7" s="2" t="s">
        <v>26</v>
      </c>
      <c r="BK7" s="2">
        <v>46839.81</v>
      </c>
      <c r="BL7" s="2" t="s">
        <v>58</v>
      </c>
      <c r="BM7" s="2" t="s">
        <v>36</v>
      </c>
      <c r="BR7" s="2" t="s">
        <v>26</v>
      </c>
      <c r="BS7" s="2">
        <v>60884.639999999999</v>
      </c>
      <c r="BT7" s="2" t="s">
        <v>59</v>
      </c>
      <c r="BU7" s="2" t="s">
        <v>36</v>
      </c>
      <c r="BV7" s="2" t="s">
        <v>26</v>
      </c>
      <c r="BW7" s="2">
        <v>46855.94</v>
      </c>
      <c r="BX7" s="2" t="s">
        <v>60</v>
      </c>
      <c r="BY7" s="2" t="s">
        <v>36</v>
      </c>
      <c r="BZ7" s="2" t="s">
        <v>62</v>
      </c>
      <c r="CA7" s="2">
        <v>139530.39000000001</v>
      </c>
      <c r="CB7" s="2" t="s">
        <v>78</v>
      </c>
      <c r="CC7" s="2" t="s">
        <v>79</v>
      </c>
    </row>
    <row r="8" spans="1:81" s="2" customFormat="1" x14ac:dyDescent="0.3">
      <c r="A8" s="2" t="s">
        <v>80</v>
      </c>
      <c r="B8" s="2" t="s">
        <v>34</v>
      </c>
      <c r="C8" s="2">
        <v>146740.12</v>
      </c>
      <c r="D8" s="2" t="s">
        <v>88</v>
      </c>
      <c r="E8" s="2" t="s">
        <v>28</v>
      </c>
      <c r="F8" s="2" t="s">
        <v>34</v>
      </c>
      <c r="G8" s="2">
        <v>150279.18</v>
      </c>
      <c r="H8" s="2" t="s">
        <v>89</v>
      </c>
      <c r="I8" s="2" t="s">
        <v>79</v>
      </c>
      <c r="J8" s="2" t="s">
        <v>34</v>
      </c>
      <c r="K8" s="2">
        <v>143556.07</v>
      </c>
      <c r="L8" s="2" t="s">
        <v>81</v>
      </c>
      <c r="M8" s="2" t="s">
        <v>28</v>
      </c>
      <c r="N8" s="2" t="s">
        <v>34</v>
      </c>
      <c r="O8" s="2">
        <v>151442.53</v>
      </c>
      <c r="P8" s="2" t="s">
        <v>91</v>
      </c>
      <c r="Q8" s="2" t="s">
        <v>33</v>
      </c>
      <c r="R8" s="2" t="s">
        <v>34</v>
      </c>
      <c r="S8" s="2">
        <v>52274.35</v>
      </c>
      <c r="T8" s="2" t="s">
        <v>67</v>
      </c>
      <c r="U8" s="2" t="s">
        <v>36</v>
      </c>
      <c r="V8" s="2" t="s">
        <v>34</v>
      </c>
      <c r="W8" s="2">
        <v>62720.91</v>
      </c>
      <c r="X8" s="2" t="s">
        <v>68</v>
      </c>
      <c r="Y8" s="2" t="s">
        <v>36</v>
      </c>
      <c r="Z8" s="2" t="s">
        <v>26</v>
      </c>
      <c r="AA8" s="2">
        <v>31052.84</v>
      </c>
      <c r="AB8" s="2" t="s">
        <v>69</v>
      </c>
      <c r="AC8" s="2" t="s">
        <v>31</v>
      </c>
      <c r="AD8" s="2" t="s">
        <v>26</v>
      </c>
      <c r="AE8" s="2">
        <v>40402.080000000002</v>
      </c>
      <c r="AF8" s="2" t="s">
        <v>70</v>
      </c>
      <c r="AG8" s="2" t="s">
        <v>31</v>
      </c>
      <c r="AL8" s="2" t="s">
        <v>29</v>
      </c>
      <c r="AM8" s="2">
        <v>56043.59</v>
      </c>
      <c r="AN8" s="2" t="s">
        <v>53</v>
      </c>
      <c r="AO8" s="2" t="s">
        <v>36</v>
      </c>
      <c r="AP8" s="2" t="s">
        <v>34</v>
      </c>
      <c r="AQ8" s="2">
        <v>42160.78</v>
      </c>
      <c r="AR8" s="2" t="s">
        <v>54</v>
      </c>
      <c r="AS8" s="2" t="s">
        <v>36</v>
      </c>
      <c r="AT8" s="2" t="s">
        <v>29</v>
      </c>
      <c r="AU8" s="2">
        <v>23354.62</v>
      </c>
      <c r="AV8" s="2" t="s">
        <v>55</v>
      </c>
      <c r="AW8" s="2" t="s">
        <v>31</v>
      </c>
      <c r="BB8" s="2" t="s">
        <v>29</v>
      </c>
      <c r="BC8" s="2">
        <v>68944.929999999993</v>
      </c>
      <c r="BD8" s="2" t="s">
        <v>56</v>
      </c>
      <c r="BE8" s="2" t="s">
        <v>42</v>
      </c>
      <c r="BF8" s="2" t="s">
        <v>29</v>
      </c>
      <c r="BG8" s="2">
        <v>110201.99</v>
      </c>
      <c r="BH8" s="2" t="s">
        <v>57</v>
      </c>
      <c r="BI8" s="2" t="s">
        <v>44</v>
      </c>
      <c r="BJ8" s="2" t="s">
        <v>29</v>
      </c>
      <c r="BK8" s="2">
        <v>53715.8</v>
      </c>
      <c r="BL8" s="2" t="s">
        <v>75</v>
      </c>
      <c r="BM8" s="2" t="s">
        <v>36</v>
      </c>
      <c r="BR8" s="2" t="s">
        <v>29</v>
      </c>
      <c r="BS8" s="2">
        <v>54293.48</v>
      </c>
      <c r="BT8" s="2" t="s">
        <v>76</v>
      </c>
      <c r="BU8" s="2" t="s">
        <v>36</v>
      </c>
      <c r="BV8" s="2" t="s">
        <v>29</v>
      </c>
      <c r="BW8" s="2">
        <v>25136.02</v>
      </c>
      <c r="BX8" s="2" t="s">
        <v>77</v>
      </c>
      <c r="BY8" s="2" t="s">
        <v>31</v>
      </c>
      <c r="BZ8" s="2" t="s">
        <v>80</v>
      </c>
      <c r="CA8" s="2">
        <v>147943.47</v>
      </c>
      <c r="CB8" s="2" t="s">
        <v>86</v>
      </c>
      <c r="CC8" s="2" t="s">
        <v>79</v>
      </c>
    </row>
    <row r="9" spans="1:81" s="2" customFormat="1" x14ac:dyDescent="0.3">
      <c r="A9" s="2" t="s">
        <v>87</v>
      </c>
      <c r="B9" s="2" t="s">
        <v>46</v>
      </c>
      <c r="C9" s="2">
        <v>208201.78</v>
      </c>
      <c r="D9" s="2" t="s">
        <v>105</v>
      </c>
      <c r="E9" s="2" t="s">
        <v>100</v>
      </c>
      <c r="F9" s="2" t="s">
        <v>46</v>
      </c>
      <c r="G9" s="2">
        <v>162487.98000000001</v>
      </c>
      <c r="H9" s="2" t="s">
        <v>106</v>
      </c>
      <c r="I9" s="2" t="s">
        <v>100</v>
      </c>
      <c r="J9" s="2" t="s">
        <v>46</v>
      </c>
      <c r="K9" s="2">
        <v>157991.46</v>
      </c>
      <c r="L9" s="2" t="s">
        <v>90</v>
      </c>
      <c r="M9" s="2" t="s">
        <v>79</v>
      </c>
      <c r="N9" s="2" t="s">
        <v>46</v>
      </c>
      <c r="O9" s="2">
        <v>154100.48000000001</v>
      </c>
      <c r="P9" s="2" t="s">
        <v>107</v>
      </c>
      <c r="Q9" s="2" t="s">
        <v>28</v>
      </c>
      <c r="R9" s="2" t="s">
        <v>46</v>
      </c>
      <c r="S9" s="2">
        <v>52445.69</v>
      </c>
      <c r="T9" s="2" t="s">
        <v>92</v>
      </c>
      <c r="U9" s="2" t="s">
        <v>36</v>
      </c>
      <c r="V9" s="2" t="s">
        <v>46</v>
      </c>
      <c r="W9" s="2">
        <v>80560.160000000003</v>
      </c>
      <c r="X9" s="2" t="s">
        <v>93</v>
      </c>
      <c r="Y9" s="2" t="s">
        <v>42</v>
      </c>
      <c r="Z9" s="2" t="s">
        <v>29</v>
      </c>
      <c r="AA9" s="2">
        <v>44911.11</v>
      </c>
      <c r="AB9" s="2" t="s">
        <v>94</v>
      </c>
      <c r="AC9" s="2" t="s">
        <v>36</v>
      </c>
      <c r="AD9" s="2" t="s">
        <v>29</v>
      </c>
      <c r="AE9" s="2">
        <v>42893.22</v>
      </c>
      <c r="AF9" s="2" t="s">
        <v>82</v>
      </c>
      <c r="AG9" s="2" t="s">
        <v>31</v>
      </c>
      <c r="AL9" s="2" t="s">
        <v>34</v>
      </c>
      <c r="AM9" s="2">
        <v>53223.31</v>
      </c>
      <c r="AN9" s="2" t="s">
        <v>83</v>
      </c>
      <c r="AO9" s="2" t="s">
        <v>36</v>
      </c>
      <c r="AP9" s="2" t="s">
        <v>46</v>
      </c>
      <c r="AQ9" s="2">
        <v>39172.65</v>
      </c>
      <c r="AR9" s="2" t="s">
        <v>71</v>
      </c>
      <c r="AS9" s="2" t="s">
        <v>31</v>
      </c>
      <c r="AT9" s="2" t="s">
        <v>34</v>
      </c>
      <c r="AU9" s="2">
        <v>23878.41</v>
      </c>
      <c r="AV9" s="2" t="s">
        <v>72</v>
      </c>
      <c r="AW9" s="2" t="s">
        <v>31</v>
      </c>
      <c r="BB9" s="2" t="s">
        <v>34</v>
      </c>
      <c r="BC9" s="2">
        <v>55660.2</v>
      </c>
      <c r="BD9" s="2" t="s">
        <v>73</v>
      </c>
      <c r="BE9" s="2" t="s">
        <v>36</v>
      </c>
      <c r="BF9" s="2" t="s">
        <v>34</v>
      </c>
      <c r="BG9" s="2">
        <v>117129.93</v>
      </c>
      <c r="BH9" s="2" t="s">
        <v>74</v>
      </c>
      <c r="BI9" s="2" t="s">
        <v>44</v>
      </c>
      <c r="BJ9" s="2" t="s">
        <v>34</v>
      </c>
      <c r="BK9" s="2">
        <v>76635.87</v>
      </c>
      <c r="BL9" s="2" t="s">
        <v>84</v>
      </c>
      <c r="BM9" s="2" t="s">
        <v>42</v>
      </c>
      <c r="BN9" s="2" t="s">
        <v>26</v>
      </c>
      <c r="BO9" s="2">
        <v>32082.58</v>
      </c>
      <c r="BP9" s="2" t="s">
        <v>85</v>
      </c>
      <c r="BQ9" s="2" t="s">
        <v>31</v>
      </c>
      <c r="BR9" s="2" t="s">
        <v>34</v>
      </c>
      <c r="BS9" s="2">
        <v>47624.7</v>
      </c>
      <c r="BT9" s="2" t="s">
        <v>101</v>
      </c>
      <c r="BU9" s="2" t="s">
        <v>36</v>
      </c>
      <c r="BV9" s="2" t="s">
        <v>34</v>
      </c>
      <c r="BW9" s="2">
        <v>27994.639999999999</v>
      </c>
      <c r="BX9" s="2" t="s">
        <v>102</v>
      </c>
      <c r="BY9" s="2" t="s">
        <v>31</v>
      </c>
      <c r="BZ9" s="2" t="s">
        <v>87</v>
      </c>
      <c r="CA9" s="2">
        <v>168108.86</v>
      </c>
      <c r="CB9" s="2" t="s">
        <v>103</v>
      </c>
      <c r="CC9" s="2" t="s">
        <v>100</v>
      </c>
    </row>
    <row r="10" spans="1:81" s="2" customFormat="1" x14ac:dyDescent="0.3">
      <c r="A10" s="2" t="s">
        <v>104</v>
      </c>
      <c r="B10" s="2" t="s">
        <v>62</v>
      </c>
      <c r="C10" s="2">
        <v>352503.74</v>
      </c>
      <c r="D10" s="2" t="s">
        <v>129</v>
      </c>
      <c r="E10" s="2" t="s">
        <v>130</v>
      </c>
      <c r="F10" s="2" t="s">
        <v>62</v>
      </c>
      <c r="G10" s="2">
        <v>265801.43</v>
      </c>
      <c r="H10" s="2" t="s">
        <v>131</v>
      </c>
      <c r="I10" s="2" t="s">
        <v>127</v>
      </c>
      <c r="J10" s="2" t="s">
        <v>62</v>
      </c>
      <c r="K10" s="2">
        <v>232492.38</v>
      </c>
      <c r="L10" s="2" t="s">
        <v>115</v>
      </c>
      <c r="M10" s="2" t="s">
        <v>116</v>
      </c>
      <c r="N10" s="2" t="s">
        <v>62</v>
      </c>
      <c r="O10" s="2">
        <v>270430.2</v>
      </c>
      <c r="P10" s="2" t="s">
        <v>132</v>
      </c>
      <c r="Q10" s="2" t="s">
        <v>116</v>
      </c>
      <c r="R10" s="2" t="s">
        <v>62</v>
      </c>
      <c r="S10" s="2">
        <v>137875.41</v>
      </c>
      <c r="T10" s="2" t="s">
        <v>117</v>
      </c>
      <c r="U10" s="2" t="s">
        <v>33</v>
      </c>
      <c r="V10" s="2" t="s">
        <v>62</v>
      </c>
      <c r="W10" s="2">
        <v>175110.3</v>
      </c>
      <c r="X10" s="2" t="s">
        <v>118</v>
      </c>
      <c r="Y10" s="2" t="s">
        <v>28</v>
      </c>
      <c r="Z10" s="2" t="s">
        <v>34</v>
      </c>
      <c r="AA10" s="2">
        <v>84513.96</v>
      </c>
      <c r="AB10" s="2" t="s">
        <v>108</v>
      </c>
      <c r="AC10" s="2" t="s">
        <v>42</v>
      </c>
      <c r="AD10" s="2" t="s">
        <v>34</v>
      </c>
      <c r="AE10" s="2">
        <v>90899.46</v>
      </c>
      <c r="AF10" s="2" t="s">
        <v>109</v>
      </c>
      <c r="AG10" s="2" t="s">
        <v>42</v>
      </c>
      <c r="AH10" s="2" t="s">
        <v>26</v>
      </c>
      <c r="AI10" s="2">
        <v>32955.760000000002</v>
      </c>
      <c r="AJ10" s="2" t="s">
        <v>110</v>
      </c>
      <c r="AK10" s="2" t="s">
        <v>31</v>
      </c>
      <c r="AL10" s="2" t="s">
        <v>46</v>
      </c>
      <c r="AM10" s="2">
        <v>38859.040000000001</v>
      </c>
      <c r="AN10" s="2" t="s">
        <v>95</v>
      </c>
      <c r="AO10" s="2" t="s">
        <v>31</v>
      </c>
      <c r="AP10" s="2" t="s">
        <v>62</v>
      </c>
      <c r="AQ10" s="2">
        <v>70124.33</v>
      </c>
      <c r="AR10" s="2" t="s">
        <v>96</v>
      </c>
      <c r="AS10" s="2" t="s">
        <v>42</v>
      </c>
      <c r="AT10" s="2" t="s">
        <v>46</v>
      </c>
      <c r="AU10" s="2">
        <v>32533.68</v>
      </c>
      <c r="AV10" s="2" t="s">
        <v>97</v>
      </c>
      <c r="AW10" s="2" t="s">
        <v>36</v>
      </c>
      <c r="BB10" s="2" t="s">
        <v>46</v>
      </c>
      <c r="BC10" s="2">
        <v>105712.87</v>
      </c>
      <c r="BD10" s="2" t="s">
        <v>98</v>
      </c>
      <c r="BE10" s="2" t="s">
        <v>44</v>
      </c>
      <c r="BF10" s="2" t="s">
        <v>46</v>
      </c>
      <c r="BG10" s="2">
        <v>210614.49</v>
      </c>
      <c r="BH10" s="2" t="s">
        <v>99</v>
      </c>
      <c r="BI10" s="2" t="s">
        <v>100</v>
      </c>
      <c r="BJ10" s="2" t="s">
        <v>46</v>
      </c>
      <c r="BK10" s="2">
        <v>114688.15</v>
      </c>
      <c r="BL10" s="2" t="s">
        <v>111</v>
      </c>
      <c r="BM10" s="2" t="s">
        <v>33</v>
      </c>
      <c r="BN10" s="2" t="s">
        <v>29</v>
      </c>
      <c r="BO10" s="2">
        <v>32833.629999999997</v>
      </c>
      <c r="BP10" s="2" t="s">
        <v>112</v>
      </c>
      <c r="BQ10" s="2" t="s">
        <v>31</v>
      </c>
      <c r="BR10" s="2" t="s">
        <v>46</v>
      </c>
      <c r="BS10" s="2">
        <v>90365.81</v>
      </c>
      <c r="BT10" s="2" t="s">
        <v>113</v>
      </c>
      <c r="BU10" s="2" t="s">
        <v>42</v>
      </c>
      <c r="BV10" s="2" t="s">
        <v>46</v>
      </c>
      <c r="BW10" s="2">
        <v>57710.43</v>
      </c>
      <c r="BX10" s="2" t="s">
        <v>125</v>
      </c>
      <c r="BY10" s="2" t="s">
        <v>36</v>
      </c>
      <c r="BZ10" s="2" t="s">
        <v>104</v>
      </c>
      <c r="CA10" s="2">
        <v>280871.39</v>
      </c>
      <c r="CB10" s="2" t="s">
        <v>126</v>
      </c>
      <c r="CC10" s="2" t="s">
        <v>127</v>
      </c>
    </row>
    <row r="11" spans="1:81" s="2" customFormat="1" x14ac:dyDescent="0.3">
      <c r="A11" s="2" t="s">
        <v>114</v>
      </c>
      <c r="B11" s="2" t="s">
        <v>80</v>
      </c>
      <c r="C11" s="2">
        <v>257024.81</v>
      </c>
      <c r="D11" s="2" t="s">
        <v>143</v>
      </c>
      <c r="E11" s="2" t="s">
        <v>116</v>
      </c>
      <c r="F11" s="2" t="s">
        <v>80</v>
      </c>
      <c r="G11" s="2">
        <v>226739.21</v>
      </c>
      <c r="H11" s="2" t="s">
        <v>144</v>
      </c>
      <c r="I11" s="2" t="s">
        <v>145</v>
      </c>
      <c r="J11" s="2" t="s">
        <v>80</v>
      </c>
      <c r="K11" s="2">
        <v>194414.18</v>
      </c>
      <c r="L11" s="2" t="s">
        <v>146</v>
      </c>
      <c r="M11" s="2" t="s">
        <v>100</v>
      </c>
      <c r="N11" s="2" t="s">
        <v>80</v>
      </c>
      <c r="O11" s="2">
        <v>239453.83</v>
      </c>
      <c r="P11" s="2" t="s">
        <v>147</v>
      </c>
      <c r="Q11" s="2" t="s">
        <v>148</v>
      </c>
      <c r="R11" s="2" t="s">
        <v>80</v>
      </c>
      <c r="S11" s="2">
        <v>141363.76</v>
      </c>
      <c r="T11" s="2" t="s">
        <v>133</v>
      </c>
      <c r="U11" s="2" t="s">
        <v>33</v>
      </c>
      <c r="V11" s="2" t="s">
        <v>80</v>
      </c>
      <c r="W11" s="2">
        <v>131045.94</v>
      </c>
      <c r="X11" s="2" t="s">
        <v>134</v>
      </c>
      <c r="Y11" s="2" t="s">
        <v>44</v>
      </c>
      <c r="Z11" s="2" t="s">
        <v>46</v>
      </c>
      <c r="AA11" s="2">
        <v>85586.61</v>
      </c>
      <c r="AB11" s="2" t="s">
        <v>135</v>
      </c>
      <c r="AC11" s="2" t="s">
        <v>42</v>
      </c>
      <c r="AD11" s="2" t="s">
        <v>46</v>
      </c>
      <c r="AE11" s="2">
        <v>74391.02</v>
      </c>
      <c r="AF11" s="2" t="s">
        <v>136</v>
      </c>
      <c r="AG11" s="2" t="s">
        <v>36</v>
      </c>
      <c r="AH11" s="2" t="s">
        <v>29</v>
      </c>
      <c r="AI11" s="2">
        <v>131876.59</v>
      </c>
      <c r="AJ11" s="2" t="s">
        <v>119</v>
      </c>
      <c r="AK11" s="2" t="s">
        <v>28</v>
      </c>
      <c r="AL11" s="2" t="s">
        <v>62</v>
      </c>
      <c r="AM11" s="2">
        <v>79846.210000000006</v>
      </c>
      <c r="AN11" s="2" t="s">
        <v>120</v>
      </c>
      <c r="AO11" s="2" t="s">
        <v>42</v>
      </c>
      <c r="AP11" s="2" t="s">
        <v>80</v>
      </c>
      <c r="AQ11" s="2">
        <v>88731.31</v>
      </c>
      <c r="AR11" s="2" t="s">
        <v>121</v>
      </c>
      <c r="AS11" s="2" t="s">
        <v>42</v>
      </c>
      <c r="AT11" s="2" t="s">
        <v>62</v>
      </c>
      <c r="AU11" s="2">
        <v>29598.97</v>
      </c>
      <c r="AV11" s="2" t="s">
        <v>122</v>
      </c>
      <c r="AW11" s="2" t="s">
        <v>36</v>
      </c>
      <c r="BB11" s="2" t="s">
        <v>62</v>
      </c>
      <c r="BC11" s="2">
        <v>101986.44</v>
      </c>
      <c r="BD11" s="2" t="s">
        <v>123</v>
      </c>
      <c r="BE11" s="2" t="s">
        <v>44</v>
      </c>
      <c r="BF11" s="2" t="s">
        <v>62</v>
      </c>
      <c r="BG11" s="2">
        <v>204912.88</v>
      </c>
      <c r="BH11" s="2" t="s">
        <v>124</v>
      </c>
      <c r="BI11" s="2" t="s">
        <v>79</v>
      </c>
      <c r="BJ11" s="2" t="s">
        <v>62</v>
      </c>
      <c r="BK11" s="2">
        <v>106484.74</v>
      </c>
      <c r="BL11" s="2" t="s">
        <v>138</v>
      </c>
      <c r="BM11" s="2" t="s">
        <v>33</v>
      </c>
      <c r="BN11" s="2" t="s">
        <v>34</v>
      </c>
      <c r="BO11" s="2">
        <v>50559.32</v>
      </c>
      <c r="BP11" s="2" t="s">
        <v>139</v>
      </c>
      <c r="BQ11" s="2" t="s">
        <v>36</v>
      </c>
      <c r="BR11" s="2" t="s">
        <v>62</v>
      </c>
      <c r="BS11" s="2">
        <v>87797.09</v>
      </c>
      <c r="BT11" s="2" t="s">
        <v>140</v>
      </c>
      <c r="BU11" s="2" t="s">
        <v>42</v>
      </c>
      <c r="BV11" s="2" t="s">
        <v>62</v>
      </c>
      <c r="BW11" s="2">
        <v>60793.59</v>
      </c>
      <c r="BX11" s="2" t="s">
        <v>141</v>
      </c>
      <c r="BY11" s="2" t="s">
        <v>36</v>
      </c>
      <c r="BZ11" s="2" t="s">
        <v>114</v>
      </c>
      <c r="CA11" s="2">
        <v>284739</v>
      </c>
      <c r="CB11" s="2" t="s">
        <v>158</v>
      </c>
      <c r="CC11" s="2" t="s">
        <v>127</v>
      </c>
    </row>
    <row r="12" spans="1:81" s="2" customFormat="1" x14ac:dyDescent="0.3">
      <c r="A12" s="2" t="s">
        <v>128</v>
      </c>
      <c r="B12" s="2" t="s">
        <v>87</v>
      </c>
      <c r="C12" s="2">
        <v>250574.96</v>
      </c>
      <c r="D12" s="2" t="s">
        <v>160</v>
      </c>
      <c r="E12" s="2" t="s">
        <v>116</v>
      </c>
      <c r="F12" s="2" t="s">
        <v>87</v>
      </c>
      <c r="G12" s="2">
        <v>197878.76</v>
      </c>
      <c r="H12" s="2" t="s">
        <v>161</v>
      </c>
      <c r="I12" s="2" t="s">
        <v>116</v>
      </c>
      <c r="J12" s="2" t="s">
        <v>87</v>
      </c>
      <c r="K12" s="2">
        <v>183165.6</v>
      </c>
      <c r="L12" s="2" t="s">
        <v>162</v>
      </c>
      <c r="M12" s="2" t="s">
        <v>100</v>
      </c>
      <c r="N12" s="2" t="s">
        <v>87</v>
      </c>
      <c r="O12" s="2">
        <v>217864.08</v>
      </c>
      <c r="P12" s="2" t="s">
        <v>163</v>
      </c>
      <c r="Q12" s="2" t="s">
        <v>100</v>
      </c>
      <c r="R12" s="2" t="s">
        <v>87</v>
      </c>
      <c r="S12" s="2">
        <v>128680.47</v>
      </c>
      <c r="T12" s="2" t="s">
        <v>164</v>
      </c>
      <c r="U12" s="2" t="s">
        <v>33</v>
      </c>
      <c r="V12" s="2" t="s">
        <v>87</v>
      </c>
      <c r="W12" s="2">
        <v>128239.94</v>
      </c>
      <c r="X12" s="2" t="s">
        <v>165</v>
      </c>
      <c r="Y12" s="2" t="s">
        <v>44</v>
      </c>
      <c r="Z12" s="2" t="s">
        <v>62</v>
      </c>
      <c r="AA12" s="2">
        <v>89456.66</v>
      </c>
      <c r="AB12" s="2" t="s">
        <v>166</v>
      </c>
      <c r="AC12" s="2" t="s">
        <v>42</v>
      </c>
      <c r="AD12" s="2" t="s">
        <v>62</v>
      </c>
      <c r="AE12" s="2">
        <v>70749.75</v>
      </c>
      <c r="AF12" s="2" t="s">
        <v>149</v>
      </c>
      <c r="AG12" s="2" t="s">
        <v>36</v>
      </c>
      <c r="AH12" s="2" t="s">
        <v>34</v>
      </c>
      <c r="AI12" s="2">
        <v>111823.06</v>
      </c>
      <c r="AJ12" s="2" t="s">
        <v>150</v>
      </c>
      <c r="AK12" s="2" t="s">
        <v>33</v>
      </c>
      <c r="AL12" s="2" t="s">
        <v>80</v>
      </c>
      <c r="AM12" s="2">
        <v>147589.21</v>
      </c>
      <c r="AN12" s="2" t="s">
        <v>151</v>
      </c>
      <c r="AO12" s="2" t="s">
        <v>33</v>
      </c>
      <c r="AP12" s="2" t="s">
        <v>87</v>
      </c>
      <c r="AQ12" s="2">
        <v>125149.56</v>
      </c>
      <c r="AR12" s="2" t="s">
        <v>137</v>
      </c>
      <c r="AS12" s="2" t="s">
        <v>33</v>
      </c>
      <c r="AT12" s="2" t="s">
        <v>80</v>
      </c>
      <c r="AU12" s="2">
        <v>45006.07</v>
      </c>
      <c r="AV12" s="2" t="s">
        <v>152</v>
      </c>
      <c r="AW12" s="2" t="s">
        <v>42</v>
      </c>
      <c r="BB12" s="2" t="s">
        <v>80</v>
      </c>
      <c r="BC12" s="2">
        <v>69950.55</v>
      </c>
      <c r="BD12" s="2" t="s">
        <v>153</v>
      </c>
      <c r="BE12" s="2" t="s">
        <v>42</v>
      </c>
      <c r="BF12" s="2" t="s">
        <v>80</v>
      </c>
      <c r="BG12" s="2">
        <v>188160.67</v>
      </c>
      <c r="BH12" s="2" t="s">
        <v>154</v>
      </c>
      <c r="BI12" s="2" t="s">
        <v>79</v>
      </c>
      <c r="BJ12" s="2" t="s">
        <v>80</v>
      </c>
      <c r="BK12" s="2">
        <v>107971.34</v>
      </c>
      <c r="BL12" s="2" t="s">
        <v>155</v>
      </c>
      <c r="BM12" s="2" t="s">
        <v>33</v>
      </c>
      <c r="BN12" s="2" t="s">
        <v>46</v>
      </c>
      <c r="BO12" s="2">
        <v>43986.92</v>
      </c>
      <c r="BP12" s="2" t="s">
        <v>156</v>
      </c>
      <c r="BQ12" s="2" t="s">
        <v>36</v>
      </c>
      <c r="BR12" s="2" t="s">
        <v>80</v>
      </c>
      <c r="BS12" s="2">
        <v>79759.199999999997</v>
      </c>
      <c r="BT12" s="2" t="s">
        <v>157</v>
      </c>
      <c r="BU12" s="2" t="s">
        <v>42</v>
      </c>
      <c r="BV12" s="2" t="s">
        <v>80</v>
      </c>
      <c r="BW12" s="2">
        <v>70123.600000000006</v>
      </c>
      <c r="BX12" s="2" t="s">
        <v>178</v>
      </c>
      <c r="BY12" s="2" t="s">
        <v>36</v>
      </c>
      <c r="BZ12" s="2" t="s">
        <v>128</v>
      </c>
      <c r="CA12" s="2">
        <v>218006.53</v>
      </c>
      <c r="CB12" s="2" t="s">
        <v>179</v>
      </c>
      <c r="CC12" s="2" t="s">
        <v>116</v>
      </c>
    </row>
    <row r="13" spans="1:81" s="2" customFormat="1" x14ac:dyDescent="0.3">
      <c r="A13" s="2" t="s">
        <v>142</v>
      </c>
      <c r="B13" s="2" t="s">
        <v>104</v>
      </c>
      <c r="C13" s="2">
        <v>472452.94</v>
      </c>
      <c r="D13" s="2" t="s">
        <v>188</v>
      </c>
      <c r="E13" s="2" t="s">
        <v>189</v>
      </c>
      <c r="F13" s="2" t="s">
        <v>104</v>
      </c>
      <c r="G13" s="2">
        <v>459484.59</v>
      </c>
      <c r="H13" s="2" t="s">
        <v>190</v>
      </c>
      <c r="I13" s="2" t="s">
        <v>191</v>
      </c>
      <c r="J13" s="2" t="s">
        <v>104</v>
      </c>
      <c r="K13" s="2">
        <v>408991.57</v>
      </c>
      <c r="L13" s="2" t="s">
        <v>192</v>
      </c>
      <c r="M13" s="2" t="s">
        <v>193</v>
      </c>
      <c r="N13" s="2" t="s">
        <v>104</v>
      </c>
      <c r="O13" s="2">
        <v>442234.11</v>
      </c>
      <c r="P13" s="2" t="s">
        <v>194</v>
      </c>
      <c r="Q13" s="2" t="s">
        <v>195</v>
      </c>
      <c r="R13" s="2" t="s">
        <v>104</v>
      </c>
      <c r="S13" s="2">
        <v>259474.83</v>
      </c>
      <c r="T13" s="2" t="s">
        <v>181</v>
      </c>
      <c r="U13" s="2" t="s">
        <v>116</v>
      </c>
      <c r="V13" s="2" t="s">
        <v>104</v>
      </c>
      <c r="W13" s="2">
        <v>291686.23</v>
      </c>
      <c r="X13" s="2" t="s">
        <v>182</v>
      </c>
      <c r="Y13" s="2" t="s">
        <v>116</v>
      </c>
      <c r="Z13" s="2" t="s">
        <v>80</v>
      </c>
      <c r="AA13" s="2">
        <v>138655.59</v>
      </c>
      <c r="AB13" s="2" t="s">
        <v>183</v>
      </c>
      <c r="AC13" s="2" t="s">
        <v>33</v>
      </c>
      <c r="AD13" s="2" t="s">
        <v>80</v>
      </c>
      <c r="AE13" s="2">
        <v>133144.44</v>
      </c>
      <c r="AF13" s="2" t="s">
        <v>167</v>
      </c>
      <c r="AG13" s="2" t="s">
        <v>44</v>
      </c>
      <c r="AH13" s="2" t="s">
        <v>46</v>
      </c>
      <c r="AI13" s="2">
        <v>303037.63</v>
      </c>
      <c r="AJ13" s="2" t="s">
        <v>168</v>
      </c>
      <c r="AK13" s="2" t="s">
        <v>130</v>
      </c>
      <c r="AL13" s="2" t="s">
        <v>87</v>
      </c>
      <c r="AM13" s="2">
        <v>216874.61</v>
      </c>
      <c r="AN13" s="2" t="s">
        <v>169</v>
      </c>
      <c r="AO13" s="2" t="s">
        <v>100</v>
      </c>
      <c r="AP13" s="2" t="s">
        <v>104</v>
      </c>
      <c r="AQ13" s="2">
        <v>233577.13</v>
      </c>
      <c r="AR13" s="2" t="s">
        <v>170</v>
      </c>
      <c r="AS13" s="2" t="s">
        <v>100</v>
      </c>
      <c r="AT13" s="2" t="s">
        <v>87</v>
      </c>
      <c r="AU13" s="2">
        <v>44889.13</v>
      </c>
      <c r="AV13" s="2" t="s">
        <v>171</v>
      </c>
      <c r="AW13" s="2" t="s">
        <v>42</v>
      </c>
      <c r="AX13" s="2" t="s">
        <v>26</v>
      </c>
      <c r="AY13" s="2">
        <v>38299.07</v>
      </c>
      <c r="AZ13" s="2" t="s">
        <v>172</v>
      </c>
      <c r="BA13" s="2" t="s">
        <v>31</v>
      </c>
      <c r="BB13" s="2" t="s">
        <v>87</v>
      </c>
      <c r="BC13" s="2">
        <v>167462.25</v>
      </c>
      <c r="BD13" s="2" t="s">
        <v>173</v>
      </c>
      <c r="BE13" s="2" t="s">
        <v>79</v>
      </c>
      <c r="BF13" s="2" t="s">
        <v>87</v>
      </c>
      <c r="BG13" s="2">
        <v>251812.32</v>
      </c>
      <c r="BH13" s="2" t="s">
        <v>174</v>
      </c>
      <c r="BI13" s="2" t="s">
        <v>148</v>
      </c>
      <c r="BJ13" s="2" t="s">
        <v>87</v>
      </c>
      <c r="BK13" s="2">
        <v>176852.78</v>
      </c>
      <c r="BL13" s="2" t="s">
        <v>175</v>
      </c>
      <c r="BM13" s="2" t="s">
        <v>100</v>
      </c>
      <c r="BN13" s="2" t="s">
        <v>62</v>
      </c>
      <c r="BO13" s="2">
        <v>104722.56</v>
      </c>
      <c r="BP13" s="2" t="s">
        <v>176</v>
      </c>
      <c r="BQ13" s="2" t="s">
        <v>44</v>
      </c>
      <c r="BR13" s="2" t="s">
        <v>87</v>
      </c>
      <c r="BS13" s="2">
        <v>126550.89</v>
      </c>
      <c r="BT13" s="2" t="s">
        <v>177</v>
      </c>
      <c r="BU13" s="2" t="s">
        <v>33</v>
      </c>
      <c r="BV13" s="2" t="s">
        <v>87</v>
      </c>
      <c r="BW13" s="2">
        <v>119583.7</v>
      </c>
      <c r="BX13" s="2" t="s">
        <v>184</v>
      </c>
      <c r="BY13" s="2" t="s">
        <v>44</v>
      </c>
      <c r="BZ13" s="2" t="s">
        <v>142</v>
      </c>
      <c r="CA13" s="2">
        <v>456341.08</v>
      </c>
      <c r="CB13" s="2" t="s">
        <v>185</v>
      </c>
      <c r="CC13" s="2" t="s">
        <v>186</v>
      </c>
    </row>
    <row r="14" spans="1:81" s="2" customFormat="1" x14ac:dyDescent="0.3">
      <c r="A14" s="2" t="s">
        <v>159</v>
      </c>
      <c r="B14" s="2" t="s">
        <v>114</v>
      </c>
      <c r="C14" s="2">
        <v>6610728.1100000003</v>
      </c>
      <c r="D14" s="2" t="s">
        <v>226</v>
      </c>
      <c r="E14" s="2" t="s">
        <v>227</v>
      </c>
      <c r="F14" s="2" t="s">
        <v>114</v>
      </c>
      <c r="G14" s="2">
        <v>5623332.3799999999</v>
      </c>
      <c r="H14" s="2" t="s">
        <v>228</v>
      </c>
      <c r="I14" s="2" t="s">
        <v>229</v>
      </c>
      <c r="J14" s="2" t="s">
        <v>114</v>
      </c>
      <c r="K14" s="2">
        <v>5274494.3899999997</v>
      </c>
      <c r="L14" s="2" t="s">
        <v>230</v>
      </c>
      <c r="M14" s="2" t="s">
        <v>231</v>
      </c>
      <c r="N14" s="2" t="s">
        <v>114</v>
      </c>
      <c r="O14" s="2">
        <v>6202059.79</v>
      </c>
      <c r="P14" s="2" t="s">
        <v>232</v>
      </c>
      <c r="Q14" s="2" t="s">
        <v>233</v>
      </c>
      <c r="R14" s="2" t="s">
        <v>114</v>
      </c>
      <c r="S14" s="2">
        <v>3541396.36</v>
      </c>
      <c r="T14" s="2" t="s">
        <v>196</v>
      </c>
      <c r="U14" s="2" t="s">
        <v>197</v>
      </c>
      <c r="V14" s="2" t="s">
        <v>114</v>
      </c>
      <c r="W14" s="2">
        <v>4215032.34</v>
      </c>
      <c r="X14" s="2" t="s">
        <v>198</v>
      </c>
      <c r="Y14" s="2" t="s">
        <v>199</v>
      </c>
      <c r="Z14" s="2" t="s">
        <v>87</v>
      </c>
      <c r="AA14" s="2">
        <v>2062555.24</v>
      </c>
      <c r="AB14" s="2" t="s">
        <v>200</v>
      </c>
      <c r="AC14" s="2" t="s">
        <v>201</v>
      </c>
      <c r="AD14" s="2" t="s">
        <v>87</v>
      </c>
      <c r="AE14" s="2">
        <v>2270410.92</v>
      </c>
      <c r="AF14" s="2" t="s">
        <v>202</v>
      </c>
      <c r="AG14" s="2" t="s">
        <v>203</v>
      </c>
      <c r="AH14" s="2" t="s">
        <v>62</v>
      </c>
      <c r="AI14" s="2">
        <v>1841979.85</v>
      </c>
      <c r="AJ14" s="2" t="s">
        <v>204</v>
      </c>
      <c r="AK14" s="2" t="s">
        <v>205</v>
      </c>
      <c r="AL14" s="2" t="s">
        <v>104</v>
      </c>
      <c r="AM14" s="2">
        <v>1962549.41</v>
      </c>
      <c r="AN14" s="2" t="s">
        <v>206</v>
      </c>
      <c r="AO14" s="2" t="s">
        <v>207</v>
      </c>
      <c r="AP14" s="2" t="s">
        <v>114</v>
      </c>
      <c r="AQ14" s="2">
        <v>1913687.09</v>
      </c>
      <c r="AR14" s="2" t="s">
        <v>208</v>
      </c>
      <c r="AS14" s="2" t="s">
        <v>203</v>
      </c>
      <c r="AT14" s="2" t="s">
        <v>104</v>
      </c>
      <c r="AU14" s="2">
        <v>665547.14</v>
      </c>
      <c r="AV14" s="2" t="s">
        <v>209</v>
      </c>
      <c r="AW14" s="2" t="s">
        <v>210</v>
      </c>
      <c r="AX14" s="2" t="s">
        <v>29</v>
      </c>
      <c r="AY14" s="2">
        <v>464403.33</v>
      </c>
      <c r="AZ14" s="2" t="s">
        <v>211</v>
      </c>
      <c r="BA14" s="2" t="s">
        <v>193</v>
      </c>
      <c r="BB14" s="2" t="s">
        <v>104</v>
      </c>
      <c r="BC14" s="2">
        <v>2642686.04</v>
      </c>
      <c r="BD14" s="2" t="s">
        <v>212</v>
      </c>
      <c r="BE14" s="2" t="s">
        <v>213</v>
      </c>
      <c r="BF14" s="2" t="s">
        <v>104</v>
      </c>
      <c r="BG14" s="2">
        <v>2739454.56</v>
      </c>
      <c r="BH14" s="2" t="s">
        <v>214</v>
      </c>
      <c r="BI14" s="2" t="s">
        <v>215</v>
      </c>
      <c r="BJ14" s="2" t="s">
        <v>104</v>
      </c>
      <c r="BK14" s="2">
        <v>1898211.78</v>
      </c>
      <c r="BL14" s="2" t="s">
        <v>216</v>
      </c>
      <c r="BM14" s="2" t="s">
        <v>217</v>
      </c>
      <c r="BN14" s="2" t="s">
        <v>80</v>
      </c>
      <c r="BO14" s="2">
        <v>2586754.06</v>
      </c>
      <c r="BP14" s="2" t="s">
        <v>218</v>
      </c>
      <c r="BQ14" s="2" t="s">
        <v>219</v>
      </c>
      <c r="BR14" s="2" t="s">
        <v>104</v>
      </c>
      <c r="BS14" s="2">
        <v>2240683.0499999998</v>
      </c>
      <c r="BT14" s="2" t="s">
        <v>220</v>
      </c>
      <c r="BU14" s="2" t="s">
        <v>205</v>
      </c>
      <c r="BV14" s="2" t="s">
        <v>104</v>
      </c>
      <c r="BW14" s="2">
        <v>1900845.4</v>
      </c>
      <c r="BX14" s="2" t="s">
        <v>221</v>
      </c>
      <c r="BY14" s="2" t="s">
        <v>222</v>
      </c>
      <c r="BZ14" s="2" t="s">
        <v>159</v>
      </c>
      <c r="CA14" s="2">
        <v>4896518.99</v>
      </c>
      <c r="CB14" s="2" t="s">
        <v>223</v>
      </c>
      <c r="CC14" s="2" t="s">
        <v>224</v>
      </c>
    </row>
    <row r="15" spans="1:81" s="2" customFormat="1" x14ac:dyDescent="0.3">
      <c r="A15" s="2" t="s">
        <v>180</v>
      </c>
      <c r="B15" s="2" t="s">
        <v>128</v>
      </c>
      <c r="C15" s="2">
        <v>20046720.739999998</v>
      </c>
      <c r="D15" s="2" t="s">
        <v>266</v>
      </c>
      <c r="E15" s="2" t="s">
        <v>267</v>
      </c>
      <c r="F15" s="2" t="s">
        <v>128</v>
      </c>
      <c r="G15" s="2">
        <v>17166728.43</v>
      </c>
      <c r="H15" s="2" t="s">
        <v>268</v>
      </c>
      <c r="I15" s="2" t="s">
        <v>269</v>
      </c>
      <c r="J15" s="2" t="s">
        <v>128</v>
      </c>
      <c r="K15" s="2">
        <v>16827597.120000001</v>
      </c>
      <c r="L15" s="2" t="s">
        <v>270</v>
      </c>
      <c r="M15" s="2" t="s">
        <v>271</v>
      </c>
      <c r="N15" s="2" t="s">
        <v>128</v>
      </c>
      <c r="O15" s="2">
        <v>18241690.239999998</v>
      </c>
      <c r="P15" s="2" t="s">
        <v>272</v>
      </c>
      <c r="Q15" s="2" t="s">
        <v>273</v>
      </c>
      <c r="R15" s="2" t="s">
        <v>128</v>
      </c>
      <c r="S15" s="2">
        <v>11690911.109999999</v>
      </c>
      <c r="T15" s="2" t="s">
        <v>234</v>
      </c>
      <c r="U15" s="2" t="s">
        <v>235</v>
      </c>
      <c r="V15" s="2" t="s">
        <v>128</v>
      </c>
      <c r="W15" s="2">
        <v>13660212.08</v>
      </c>
      <c r="X15" s="2" t="s">
        <v>236</v>
      </c>
      <c r="Y15" s="2" t="s">
        <v>237</v>
      </c>
      <c r="Z15" s="2" t="s">
        <v>104</v>
      </c>
      <c r="AA15" s="2">
        <v>7102673.79</v>
      </c>
      <c r="AB15" s="2" t="s">
        <v>238</v>
      </c>
      <c r="AC15" s="2" t="s">
        <v>239</v>
      </c>
      <c r="AD15" s="2" t="s">
        <v>104</v>
      </c>
      <c r="AE15" s="2">
        <v>7464413.1500000004</v>
      </c>
      <c r="AF15" s="2" t="s">
        <v>240</v>
      </c>
      <c r="AG15" s="2" t="s">
        <v>241</v>
      </c>
      <c r="AH15" s="2" t="s">
        <v>80</v>
      </c>
      <c r="AI15" s="2">
        <v>2040345.57</v>
      </c>
      <c r="AJ15" s="2" t="s">
        <v>242</v>
      </c>
      <c r="AK15" s="2" t="s">
        <v>243</v>
      </c>
      <c r="AL15" s="2" t="s">
        <v>114</v>
      </c>
      <c r="AM15" s="2">
        <v>3668090.71</v>
      </c>
      <c r="AN15" s="2" t="s">
        <v>244</v>
      </c>
      <c r="AO15" s="2" t="s">
        <v>245</v>
      </c>
      <c r="AP15" s="2" t="s">
        <v>128</v>
      </c>
      <c r="AQ15" s="2">
        <v>5095642.1399999997</v>
      </c>
      <c r="AR15" s="2" t="s">
        <v>246</v>
      </c>
      <c r="AS15" s="2" t="s">
        <v>247</v>
      </c>
      <c r="AT15" s="2" t="s">
        <v>114</v>
      </c>
      <c r="AU15" s="2">
        <v>2407277.14</v>
      </c>
      <c r="AV15" s="2" t="s">
        <v>248</v>
      </c>
      <c r="AW15" s="2" t="s">
        <v>249</v>
      </c>
      <c r="AX15" s="2" t="s">
        <v>34</v>
      </c>
      <c r="AY15" s="2">
        <v>2857705.24</v>
      </c>
      <c r="AZ15" s="2" t="s">
        <v>250</v>
      </c>
      <c r="BA15" s="2" t="s">
        <v>213</v>
      </c>
      <c r="BB15" s="2" t="s">
        <v>114</v>
      </c>
      <c r="BC15" s="2">
        <v>10214586.07</v>
      </c>
      <c r="BD15" s="2" t="s">
        <v>251</v>
      </c>
      <c r="BE15" s="2" t="s">
        <v>252</v>
      </c>
      <c r="BF15" s="2" t="s">
        <v>114</v>
      </c>
      <c r="BG15" s="2">
        <v>8272254.4100000001</v>
      </c>
      <c r="BH15" s="2" t="s">
        <v>253</v>
      </c>
      <c r="BI15" s="2" t="s">
        <v>254</v>
      </c>
      <c r="BJ15" s="2" t="s">
        <v>114</v>
      </c>
      <c r="BK15" s="2">
        <v>5521204.4000000004</v>
      </c>
      <c r="BL15" s="2" t="s">
        <v>255</v>
      </c>
      <c r="BM15" s="2" t="s">
        <v>256</v>
      </c>
      <c r="BN15" s="2" t="s">
        <v>87</v>
      </c>
      <c r="BO15" s="2">
        <v>10039927.359999999</v>
      </c>
      <c r="BP15" s="2" t="s">
        <v>257</v>
      </c>
      <c r="BQ15" s="2" t="s">
        <v>258</v>
      </c>
      <c r="BR15" s="2" t="s">
        <v>114</v>
      </c>
      <c r="BS15" s="2">
        <v>7435136.4299999997</v>
      </c>
      <c r="BT15" s="2" t="s">
        <v>259</v>
      </c>
      <c r="BU15" s="2" t="s">
        <v>260</v>
      </c>
      <c r="BV15" s="2" t="s">
        <v>114</v>
      </c>
      <c r="BW15" s="2">
        <v>5955190.4500000002</v>
      </c>
      <c r="BX15" s="2" t="s">
        <v>261</v>
      </c>
      <c r="BY15" s="2" t="s">
        <v>262</v>
      </c>
      <c r="BZ15" s="2" t="s">
        <v>180</v>
      </c>
      <c r="CA15" s="2">
        <v>13931727.050000001</v>
      </c>
      <c r="CB15" s="2" t="s">
        <v>263</v>
      </c>
      <c r="CC15" s="2" t="s">
        <v>264</v>
      </c>
    </row>
    <row r="16" spans="1:81" s="2" customFormat="1" x14ac:dyDescent="0.3">
      <c r="A16" s="2" t="s">
        <v>187</v>
      </c>
      <c r="B16" s="2" t="s">
        <v>142</v>
      </c>
      <c r="C16" s="2">
        <v>10112030.48</v>
      </c>
      <c r="D16" s="2" t="s">
        <v>307</v>
      </c>
      <c r="E16" s="2" t="s">
        <v>308</v>
      </c>
      <c r="F16" s="2" t="s">
        <v>142</v>
      </c>
      <c r="G16" s="2">
        <v>8053262.3700000001</v>
      </c>
      <c r="H16" s="2" t="s">
        <v>309</v>
      </c>
      <c r="I16" s="2" t="s">
        <v>310</v>
      </c>
      <c r="J16" s="2" t="s">
        <v>142</v>
      </c>
      <c r="K16" s="2">
        <v>8567164.0199999996</v>
      </c>
      <c r="L16" s="2" t="s">
        <v>311</v>
      </c>
      <c r="M16" s="2" t="s">
        <v>312</v>
      </c>
      <c r="N16" s="2" t="s">
        <v>142</v>
      </c>
      <c r="O16" s="2">
        <v>10054916.789999999</v>
      </c>
      <c r="P16" s="2" t="s">
        <v>313</v>
      </c>
      <c r="Q16" s="2" t="s">
        <v>314</v>
      </c>
      <c r="R16" s="2" t="s">
        <v>142</v>
      </c>
      <c r="S16" s="2">
        <v>6983678.9800000004</v>
      </c>
      <c r="T16" s="2" t="s">
        <v>274</v>
      </c>
      <c r="U16" s="2" t="s">
        <v>275</v>
      </c>
      <c r="V16" s="2" t="s">
        <v>142</v>
      </c>
      <c r="W16" s="2">
        <v>7774909.6299999999</v>
      </c>
      <c r="X16" s="2" t="s">
        <v>276</v>
      </c>
      <c r="Y16" s="2" t="s">
        <v>277</v>
      </c>
      <c r="Z16" s="2" t="s">
        <v>114</v>
      </c>
      <c r="AA16" s="2">
        <v>5309567.4000000004</v>
      </c>
      <c r="AB16" s="2" t="s">
        <v>278</v>
      </c>
      <c r="AC16" s="2" t="s">
        <v>279</v>
      </c>
      <c r="AD16" s="2" t="s">
        <v>114</v>
      </c>
      <c r="AE16" s="2">
        <v>5472887.3499999996</v>
      </c>
      <c r="AF16" s="2" t="s">
        <v>280</v>
      </c>
      <c r="AG16" s="2" t="s">
        <v>281</v>
      </c>
      <c r="AH16" s="2" t="s">
        <v>87</v>
      </c>
      <c r="AI16" s="2">
        <v>679675.74</v>
      </c>
      <c r="AJ16" s="2" t="s">
        <v>282</v>
      </c>
      <c r="AK16" s="2" t="s">
        <v>283</v>
      </c>
      <c r="AL16" s="2" t="s">
        <v>128</v>
      </c>
      <c r="AM16" s="2">
        <v>1634610.01</v>
      </c>
      <c r="AN16" s="2" t="s">
        <v>284</v>
      </c>
      <c r="AO16" s="2" t="s">
        <v>285</v>
      </c>
      <c r="AP16" s="2" t="s">
        <v>142</v>
      </c>
      <c r="AQ16" s="2">
        <v>2269538.8199999998</v>
      </c>
      <c r="AR16" s="2" t="s">
        <v>286</v>
      </c>
      <c r="AS16" s="2" t="s">
        <v>287</v>
      </c>
      <c r="AT16" s="2" t="s">
        <v>128</v>
      </c>
      <c r="AU16" s="2">
        <v>2050426.13</v>
      </c>
      <c r="AV16" s="2" t="s">
        <v>288</v>
      </c>
      <c r="AW16" s="2" t="s">
        <v>289</v>
      </c>
      <c r="AX16" s="2" t="s">
        <v>46</v>
      </c>
      <c r="AY16" s="2">
        <v>5949930.1900000004</v>
      </c>
      <c r="AZ16" s="2" t="s">
        <v>290</v>
      </c>
      <c r="BA16" s="2" t="s">
        <v>291</v>
      </c>
      <c r="BB16" s="2" t="s">
        <v>128</v>
      </c>
      <c r="BC16" s="2">
        <v>9724906.0700000003</v>
      </c>
      <c r="BD16" s="2" t="s">
        <v>292</v>
      </c>
      <c r="BE16" s="2" t="s">
        <v>293</v>
      </c>
      <c r="BF16" s="2" t="s">
        <v>128</v>
      </c>
      <c r="BG16" s="2">
        <v>6099986.0599999996</v>
      </c>
      <c r="BH16" s="2" t="s">
        <v>294</v>
      </c>
      <c r="BI16" s="2" t="s">
        <v>295</v>
      </c>
      <c r="BJ16" s="2" t="s">
        <v>128</v>
      </c>
      <c r="BK16" s="2">
        <v>3391519.57</v>
      </c>
      <c r="BL16" s="2" t="s">
        <v>296</v>
      </c>
      <c r="BM16" s="2" t="s">
        <v>297</v>
      </c>
      <c r="BN16" s="2" t="s">
        <v>104</v>
      </c>
      <c r="BO16" s="2">
        <v>8211050.0599999996</v>
      </c>
      <c r="BP16" s="2" t="s">
        <v>298</v>
      </c>
      <c r="BQ16" s="2" t="s">
        <v>299</v>
      </c>
      <c r="BR16" s="2" t="s">
        <v>128</v>
      </c>
      <c r="BS16" s="2">
        <v>4653373.75</v>
      </c>
      <c r="BT16" s="2" t="s">
        <v>300</v>
      </c>
      <c r="BU16" s="2" t="s">
        <v>301</v>
      </c>
      <c r="BV16" s="2" t="s">
        <v>128</v>
      </c>
      <c r="BW16" s="2">
        <v>3379675.55</v>
      </c>
      <c r="BX16" s="2" t="s">
        <v>302</v>
      </c>
      <c r="BY16" s="2" t="s">
        <v>303</v>
      </c>
      <c r="BZ16" s="2" t="s">
        <v>187</v>
      </c>
      <c r="CA16" s="2">
        <v>6700349.8200000003</v>
      </c>
      <c r="CB16" s="2" t="s">
        <v>304</v>
      </c>
      <c r="CC16" s="2" t="s">
        <v>305</v>
      </c>
    </row>
    <row r="17" spans="1:81" s="2" customFormat="1" x14ac:dyDescent="0.3">
      <c r="A17" s="2" t="s">
        <v>225</v>
      </c>
      <c r="B17" s="2" t="s">
        <v>159</v>
      </c>
      <c r="C17" s="2">
        <v>2206412.02</v>
      </c>
      <c r="D17" s="2" t="s">
        <v>330</v>
      </c>
      <c r="E17" s="2" t="s">
        <v>331</v>
      </c>
      <c r="F17" s="2" t="s">
        <v>159</v>
      </c>
      <c r="G17" s="2">
        <v>1782600.19</v>
      </c>
      <c r="H17" s="2" t="s">
        <v>332</v>
      </c>
      <c r="I17" s="2" t="s">
        <v>333</v>
      </c>
      <c r="J17" s="2" t="s">
        <v>159</v>
      </c>
      <c r="K17" s="2">
        <v>1845145.49</v>
      </c>
      <c r="L17" s="2" t="s">
        <v>334</v>
      </c>
      <c r="M17" s="2" t="s">
        <v>325</v>
      </c>
      <c r="N17" s="2" t="s">
        <v>159</v>
      </c>
      <c r="O17" s="2">
        <v>2159918.09</v>
      </c>
      <c r="P17" s="2" t="s">
        <v>335</v>
      </c>
      <c r="Q17" s="2" t="s">
        <v>336</v>
      </c>
      <c r="R17" s="2" t="s">
        <v>159</v>
      </c>
      <c r="S17" s="2">
        <v>1610113.18</v>
      </c>
      <c r="T17" s="2" t="s">
        <v>337</v>
      </c>
      <c r="U17" s="2" t="s">
        <v>222</v>
      </c>
      <c r="V17" s="2" t="s">
        <v>159</v>
      </c>
      <c r="W17" s="2">
        <v>1979767.52</v>
      </c>
      <c r="X17" s="2" t="s">
        <v>338</v>
      </c>
      <c r="Y17" s="2" t="s">
        <v>316</v>
      </c>
      <c r="Z17" s="2" t="s">
        <v>128</v>
      </c>
      <c r="AA17" s="2">
        <v>1490626.18</v>
      </c>
      <c r="AB17" s="2" t="s">
        <v>339</v>
      </c>
      <c r="AC17" s="2" t="s">
        <v>340</v>
      </c>
      <c r="AD17" s="2" t="s">
        <v>128</v>
      </c>
      <c r="AE17" s="2">
        <v>1540898.94</v>
      </c>
      <c r="AF17" s="2" t="s">
        <v>341</v>
      </c>
      <c r="AG17" s="2" t="s">
        <v>342</v>
      </c>
      <c r="AH17" s="2" t="s">
        <v>104</v>
      </c>
      <c r="AI17" s="2">
        <v>1461988.03</v>
      </c>
      <c r="AJ17" s="2" t="s">
        <v>315</v>
      </c>
      <c r="AK17" s="2" t="s">
        <v>316</v>
      </c>
      <c r="AL17" s="2" t="s">
        <v>142</v>
      </c>
      <c r="AM17" s="2">
        <v>1347066.16</v>
      </c>
      <c r="AN17" s="2" t="s">
        <v>317</v>
      </c>
      <c r="AO17" s="2" t="s">
        <v>318</v>
      </c>
      <c r="AP17" s="2" t="s">
        <v>159</v>
      </c>
      <c r="AQ17" s="2">
        <v>1333686.18</v>
      </c>
      <c r="AR17" s="2" t="s">
        <v>319</v>
      </c>
      <c r="AS17" s="2" t="s">
        <v>320</v>
      </c>
      <c r="AT17" s="2" t="s">
        <v>142</v>
      </c>
      <c r="AU17" s="2">
        <v>551008.67000000004</v>
      </c>
      <c r="AV17" s="2" t="s">
        <v>321</v>
      </c>
      <c r="AW17" s="2" t="s">
        <v>283</v>
      </c>
      <c r="AX17" s="2" t="s">
        <v>62</v>
      </c>
      <c r="AY17" s="2">
        <v>1423673.57</v>
      </c>
      <c r="AZ17" s="2" t="s">
        <v>322</v>
      </c>
      <c r="BA17" s="2" t="s">
        <v>323</v>
      </c>
      <c r="BB17" s="2" t="s">
        <v>142</v>
      </c>
      <c r="BC17" s="2">
        <v>1917722.6</v>
      </c>
      <c r="BD17" s="2" t="s">
        <v>324</v>
      </c>
      <c r="BE17" s="2" t="s">
        <v>325</v>
      </c>
      <c r="BF17" s="2" t="s">
        <v>142</v>
      </c>
      <c r="BG17" s="2">
        <v>1709828.99</v>
      </c>
      <c r="BH17" s="2" t="s">
        <v>326</v>
      </c>
      <c r="BI17" s="2" t="s">
        <v>222</v>
      </c>
      <c r="BJ17" s="2" t="s">
        <v>142</v>
      </c>
      <c r="BK17" s="2">
        <v>1435051.56</v>
      </c>
      <c r="BL17" s="2" t="s">
        <v>327</v>
      </c>
      <c r="BM17" s="2" t="s">
        <v>328</v>
      </c>
      <c r="BN17" s="2" t="s">
        <v>114</v>
      </c>
      <c r="BO17" s="2">
        <v>1700262</v>
      </c>
      <c r="BP17" s="2" t="s">
        <v>343</v>
      </c>
      <c r="BQ17" s="2" t="s">
        <v>222</v>
      </c>
      <c r="BR17" s="2" t="s">
        <v>142</v>
      </c>
      <c r="BS17" s="2">
        <v>1375654.89</v>
      </c>
      <c r="BT17" s="2" t="s">
        <v>344</v>
      </c>
      <c r="BU17" s="2" t="s">
        <v>345</v>
      </c>
      <c r="BV17" s="2" t="s">
        <v>142</v>
      </c>
      <c r="BW17" s="2">
        <v>1649861.47</v>
      </c>
      <c r="BX17" s="2" t="s">
        <v>346</v>
      </c>
      <c r="BY17" s="2" t="s">
        <v>323</v>
      </c>
      <c r="BZ17" s="2" t="s">
        <v>225</v>
      </c>
      <c r="CA17" s="2">
        <v>1688447.67</v>
      </c>
      <c r="CB17" s="2" t="s">
        <v>347</v>
      </c>
      <c r="CC17" s="2" t="s">
        <v>325</v>
      </c>
    </row>
    <row r="18" spans="1:81" s="2" customFormat="1" x14ac:dyDescent="0.3">
      <c r="A18" s="2" t="s">
        <v>265</v>
      </c>
      <c r="B18" s="2" t="s">
        <v>180</v>
      </c>
      <c r="C18" s="2">
        <v>12699900.01</v>
      </c>
      <c r="D18" s="2" t="s">
        <v>349</v>
      </c>
      <c r="E18" s="2" t="s">
        <v>350</v>
      </c>
      <c r="F18" s="2" t="s">
        <v>180</v>
      </c>
      <c r="G18" s="2">
        <v>10400686.560000001</v>
      </c>
      <c r="H18" s="2" t="s">
        <v>351</v>
      </c>
      <c r="I18" s="2" t="s">
        <v>352</v>
      </c>
      <c r="J18" s="2" t="s">
        <v>180</v>
      </c>
      <c r="K18" s="2">
        <v>11537801.539999999</v>
      </c>
      <c r="L18" s="2" t="s">
        <v>353</v>
      </c>
      <c r="M18" s="2" t="s">
        <v>354</v>
      </c>
      <c r="N18" s="2" t="s">
        <v>180</v>
      </c>
      <c r="O18" s="2">
        <v>12966648.859999999</v>
      </c>
      <c r="P18" s="2" t="s">
        <v>355</v>
      </c>
      <c r="Q18" s="2" t="s">
        <v>356</v>
      </c>
      <c r="R18" s="2" t="s">
        <v>180</v>
      </c>
      <c r="S18" s="2">
        <v>10534142.140000001</v>
      </c>
      <c r="T18" s="2" t="s">
        <v>357</v>
      </c>
      <c r="U18" s="2" t="s">
        <v>358</v>
      </c>
      <c r="V18" s="2" t="s">
        <v>180</v>
      </c>
      <c r="W18" s="2">
        <v>12123459.58</v>
      </c>
      <c r="X18" s="2" t="s">
        <v>359</v>
      </c>
      <c r="Y18" s="2" t="s">
        <v>360</v>
      </c>
      <c r="Z18" s="2" t="s">
        <v>142</v>
      </c>
      <c r="AA18" s="2">
        <v>9431322.8399999999</v>
      </c>
      <c r="AB18" s="2" t="s">
        <v>361</v>
      </c>
      <c r="AC18" s="2" t="s">
        <v>362</v>
      </c>
      <c r="AD18" s="2" t="s">
        <v>142</v>
      </c>
      <c r="AE18" s="2">
        <v>10315963.310000001</v>
      </c>
      <c r="AF18" s="2" t="s">
        <v>363</v>
      </c>
      <c r="AG18" s="2" t="s">
        <v>364</v>
      </c>
      <c r="AH18" s="2" t="s">
        <v>114</v>
      </c>
      <c r="AI18" s="2">
        <v>4951557.4000000004</v>
      </c>
      <c r="AJ18" s="2" t="s">
        <v>365</v>
      </c>
      <c r="AK18" s="2" t="s">
        <v>366</v>
      </c>
      <c r="AL18" s="2" t="s">
        <v>159</v>
      </c>
      <c r="AM18" s="2">
        <v>7879538.7800000003</v>
      </c>
      <c r="AN18" s="2" t="s">
        <v>367</v>
      </c>
      <c r="AO18" s="2" t="s">
        <v>368</v>
      </c>
      <c r="AP18" s="2" t="s">
        <v>180</v>
      </c>
      <c r="AQ18" s="2">
        <v>8456513</v>
      </c>
      <c r="AR18" s="2" t="s">
        <v>369</v>
      </c>
      <c r="AS18" s="2" t="s">
        <v>370</v>
      </c>
      <c r="AT18" s="2" t="s">
        <v>159</v>
      </c>
      <c r="AU18" s="2">
        <v>3298549.41</v>
      </c>
      <c r="AV18" s="2" t="s">
        <v>371</v>
      </c>
      <c r="AW18" s="2" t="s">
        <v>247</v>
      </c>
      <c r="AX18" s="2" t="s">
        <v>80</v>
      </c>
      <c r="AY18" s="2">
        <v>2918285.21</v>
      </c>
      <c r="AZ18" s="2" t="s">
        <v>372</v>
      </c>
      <c r="BA18" s="2" t="s">
        <v>373</v>
      </c>
      <c r="BB18" s="2" t="s">
        <v>159</v>
      </c>
      <c r="BC18" s="2">
        <v>6291845.9299999997</v>
      </c>
      <c r="BD18" s="2" t="s">
        <v>374</v>
      </c>
      <c r="BE18" s="2" t="s">
        <v>375</v>
      </c>
      <c r="BF18" s="2" t="s">
        <v>159</v>
      </c>
      <c r="BG18" s="2">
        <v>10374686.27</v>
      </c>
      <c r="BH18" s="2" t="s">
        <v>376</v>
      </c>
      <c r="BI18" s="2" t="s">
        <v>377</v>
      </c>
      <c r="BJ18" s="2" t="s">
        <v>159</v>
      </c>
      <c r="BK18" s="2">
        <v>9584846.5099999998</v>
      </c>
      <c r="BL18" s="2" t="s">
        <v>378</v>
      </c>
      <c r="BM18" s="2" t="s">
        <v>379</v>
      </c>
      <c r="BN18" s="2" t="s">
        <v>128</v>
      </c>
      <c r="BO18" s="2">
        <v>7414416.7699999996</v>
      </c>
      <c r="BP18" s="2" t="s">
        <v>380</v>
      </c>
      <c r="BQ18" s="2" t="s">
        <v>229</v>
      </c>
      <c r="BR18" s="2" t="s">
        <v>159</v>
      </c>
      <c r="BS18" s="2">
        <v>11079415.140000001</v>
      </c>
      <c r="BT18" s="2" t="s">
        <v>381</v>
      </c>
      <c r="BU18" s="2" t="s">
        <v>382</v>
      </c>
      <c r="BV18" s="2" t="s">
        <v>159</v>
      </c>
      <c r="BW18" s="2">
        <v>13424271.619999999</v>
      </c>
      <c r="BX18" s="2" t="s">
        <v>383</v>
      </c>
      <c r="BY18" s="2" t="s">
        <v>384</v>
      </c>
      <c r="BZ18" s="2" t="s">
        <v>265</v>
      </c>
      <c r="CA18" s="2">
        <v>10727283.710000001</v>
      </c>
      <c r="CB18" s="2" t="s">
        <v>385</v>
      </c>
      <c r="CC18" s="2" t="s">
        <v>386</v>
      </c>
    </row>
    <row r="19" spans="1:81" s="2" customFormat="1" x14ac:dyDescent="0.3">
      <c r="A19" s="2" t="s">
        <v>306</v>
      </c>
      <c r="B19" s="2" t="s">
        <v>187</v>
      </c>
      <c r="C19" s="2">
        <v>29400152.620000001</v>
      </c>
      <c r="D19" s="2" t="s">
        <v>388</v>
      </c>
      <c r="E19" s="2" t="s">
        <v>389</v>
      </c>
      <c r="F19" s="2" t="s">
        <v>187</v>
      </c>
      <c r="G19" s="2">
        <v>22927126.629999999</v>
      </c>
      <c r="H19" s="2" t="s">
        <v>390</v>
      </c>
      <c r="I19" s="2" t="s">
        <v>391</v>
      </c>
      <c r="J19" s="2" t="s">
        <v>187</v>
      </c>
      <c r="K19" s="2">
        <v>26341281.329999998</v>
      </c>
      <c r="L19" s="2" t="s">
        <v>392</v>
      </c>
      <c r="M19" s="2" t="s">
        <v>393</v>
      </c>
      <c r="N19" s="2" t="s">
        <v>187</v>
      </c>
      <c r="O19" s="2">
        <v>31894323.530000001</v>
      </c>
      <c r="P19" s="2" t="s">
        <v>394</v>
      </c>
      <c r="Q19" s="2" t="s">
        <v>395</v>
      </c>
      <c r="R19" s="2" t="s">
        <v>187</v>
      </c>
      <c r="S19" s="2">
        <v>25619031.399999999</v>
      </c>
      <c r="T19" s="2" t="s">
        <v>396</v>
      </c>
      <c r="U19" s="2" t="s">
        <v>397</v>
      </c>
      <c r="V19" s="2" t="s">
        <v>187</v>
      </c>
      <c r="W19" s="2">
        <v>31113270.280000001</v>
      </c>
      <c r="X19" s="2" t="s">
        <v>398</v>
      </c>
      <c r="Y19" s="2" t="s">
        <v>399</v>
      </c>
      <c r="Z19" s="2" t="s">
        <v>159</v>
      </c>
      <c r="AA19" s="2">
        <v>22916667.960000001</v>
      </c>
      <c r="AB19" s="2" t="s">
        <v>400</v>
      </c>
      <c r="AC19" s="2" t="s">
        <v>401</v>
      </c>
      <c r="AD19" s="2" t="s">
        <v>159</v>
      </c>
      <c r="AE19" s="2">
        <v>26301182.25</v>
      </c>
      <c r="AF19" s="2" t="s">
        <v>402</v>
      </c>
      <c r="AG19" s="2" t="s">
        <v>403</v>
      </c>
      <c r="AH19" s="2" t="s">
        <v>128</v>
      </c>
      <c r="AI19" s="2">
        <v>10295853.390000001</v>
      </c>
      <c r="AJ19" s="2" t="s">
        <v>404</v>
      </c>
      <c r="AK19" s="2" t="s">
        <v>405</v>
      </c>
      <c r="AL19" s="2" t="s">
        <v>180</v>
      </c>
      <c r="AM19" s="2">
        <v>16951384.640000001</v>
      </c>
      <c r="AN19" s="2" t="s">
        <v>406</v>
      </c>
      <c r="AO19" s="2" t="s">
        <v>407</v>
      </c>
      <c r="AP19" s="2" t="s">
        <v>187</v>
      </c>
      <c r="AQ19" s="2">
        <v>20927224.370000001</v>
      </c>
      <c r="AR19" s="2" t="s">
        <v>408</v>
      </c>
      <c r="AS19" s="2" t="s">
        <v>409</v>
      </c>
      <c r="AT19" s="2" t="s">
        <v>180</v>
      </c>
      <c r="AU19" s="2">
        <v>8480107.8499999996</v>
      </c>
      <c r="AV19" s="2" t="s">
        <v>410</v>
      </c>
      <c r="AW19" s="2" t="s">
        <v>411</v>
      </c>
      <c r="AX19" s="2" t="s">
        <v>87</v>
      </c>
      <c r="AY19" s="2">
        <v>7280857.6100000003</v>
      </c>
      <c r="AZ19" s="2" t="s">
        <v>412</v>
      </c>
      <c r="BA19" s="2" t="s">
        <v>413</v>
      </c>
      <c r="BB19" s="2" t="s">
        <v>180</v>
      </c>
      <c r="BC19" s="2">
        <v>17427853.390000001</v>
      </c>
      <c r="BD19" s="2" t="s">
        <v>414</v>
      </c>
      <c r="BE19" s="2" t="s">
        <v>415</v>
      </c>
      <c r="BF19" s="2" t="s">
        <v>180</v>
      </c>
      <c r="BG19" s="2">
        <v>25170680.010000002</v>
      </c>
      <c r="BH19" s="2" t="s">
        <v>416</v>
      </c>
      <c r="BI19" s="2" t="s">
        <v>417</v>
      </c>
      <c r="BJ19" s="2" t="s">
        <v>180</v>
      </c>
      <c r="BK19" s="2">
        <v>20355608.289999999</v>
      </c>
      <c r="BL19" s="2" t="s">
        <v>418</v>
      </c>
      <c r="BM19" s="2" t="s">
        <v>419</v>
      </c>
      <c r="BN19" s="2" t="s">
        <v>142</v>
      </c>
      <c r="BO19" s="2">
        <v>18625176.719999999</v>
      </c>
      <c r="BP19" s="2" t="s">
        <v>420</v>
      </c>
      <c r="BQ19" s="2" t="s">
        <v>421</v>
      </c>
      <c r="BR19" s="2" t="s">
        <v>180</v>
      </c>
      <c r="BS19" s="2">
        <v>23826843.789999999</v>
      </c>
      <c r="BT19" s="2" t="s">
        <v>422</v>
      </c>
      <c r="BU19" s="2" t="s">
        <v>423</v>
      </c>
      <c r="BV19" s="2" t="s">
        <v>180</v>
      </c>
      <c r="BW19" s="2">
        <v>26955325.399999999</v>
      </c>
      <c r="BX19" s="2" t="s">
        <v>424</v>
      </c>
      <c r="BY19" s="2" t="s">
        <v>425</v>
      </c>
      <c r="BZ19" s="2" t="s">
        <v>306</v>
      </c>
      <c r="CA19" s="2">
        <v>23408061.539999999</v>
      </c>
      <c r="CB19" s="2" t="s">
        <v>426</v>
      </c>
      <c r="CC19" s="2" t="s">
        <v>427</v>
      </c>
    </row>
    <row r="20" spans="1:81" s="2" customFormat="1" x14ac:dyDescent="0.3">
      <c r="A20" s="2" t="s">
        <v>329</v>
      </c>
      <c r="B20" s="2" t="s">
        <v>225</v>
      </c>
      <c r="C20" s="2">
        <v>25542066.960000001</v>
      </c>
      <c r="D20" s="2" t="s">
        <v>429</v>
      </c>
      <c r="E20" s="2" t="s">
        <v>430</v>
      </c>
      <c r="F20" s="2" t="s">
        <v>225</v>
      </c>
      <c r="G20" s="2">
        <v>20030753.690000001</v>
      </c>
      <c r="H20" s="2" t="s">
        <v>431</v>
      </c>
      <c r="I20" s="2" t="s">
        <v>432</v>
      </c>
      <c r="J20" s="2" t="s">
        <v>225</v>
      </c>
      <c r="K20" s="2">
        <v>22229858.239999998</v>
      </c>
      <c r="L20" s="2" t="s">
        <v>433</v>
      </c>
      <c r="M20" s="2" t="s">
        <v>434</v>
      </c>
      <c r="N20" s="2" t="s">
        <v>225</v>
      </c>
      <c r="O20" s="2">
        <v>27100726.399999999</v>
      </c>
      <c r="P20" s="2" t="s">
        <v>435</v>
      </c>
      <c r="Q20" s="2" t="s">
        <v>436</v>
      </c>
      <c r="R20" s="2" t="s">
        <v>225</v>
      </c>
      <c r="S20" s="2">
        <v>23253196.699999999</v>
      </c>
      <c r="T20" s="2" t="s">
        <v>437</v>
      </c>
      <c r="U20" s="2" t="s">
        <v>438</v>
      </c>
      <c r="V20" s="2" t="s">
        <v>225</v>
      </c>
      <c r="W20" s="2">
        <v>27686489.510000002</v>
      </c>
      <c r="X20" s="2" t="s">
        <v>439</v>
      </c>
      <c r="Y20" s="2" t="s">
        <v>440</v>
      </c>
      <c r="Z20" s="2" t="s">
        <v>180</v>
      </c>
      <c r="AA20" s="2">
        <v>24059324.93</v>
      </c>
      <c r="AB20" s="2" t="s">
        <v>441</v>
      </c>
      <c r="AC20" s="2" t="s">
        <v>442</v>
      </c>
      <c r="AD20" s="2" t="s">
        <v>180</v>
      </c>
      <c r="AE20" s="2">
        <v>26612857.620000001</v>
      </c>
      <c r="AF20" s="2" t="s">
        <v>443</v>
      </c>
      <c r="AG20" s="2" t="s">
        <v>444</v>
      </c>
      <c r="AH20" s="2" t="s">
        <v>142</v>
      </c>
      <c r="AI20" s="2">
        <v>5581989.6299999999</v>
      </c>
      <c r="AJ20" s="2" t="s">
        <v>445</v>
      </c>
      <c r="AK20" s="2" t="s">
        <v>446</v>
      </c>
      <c r="AL20" s="2" t="s">
        <v>187</v>
      </c>
      <c r="AM20" s="2">
        <v>10264770.52</v>
      </c>
      <c r="AN20" s="2" t="s">
        <v>447</v>
      </c>
      <c r="AO20" s="2" t="s">
        <v>448</v>
      </c>
      <c r="AP20" s="2" t="s">
        <v>225</v>
      </c>
      <c r="AQ20" s="2">
        <v>15573025.48</v>
      </c>
      <c r="AR20" s="2" t="s">
        <v>449</v>
      </c>
      <c r="AS20" s="2" t="s">
        <v>450</v>
      </c>
      <c r="AT20" s="2" t="s">
        <v>187</v>
      </c>
      <c r="AU20" s="2">
        <v>11957775.09</v>
      </c>
      <c r="AV20" s="2" t="s">
        <v>451</v>
      </c>
      <c r="AW20" s="2" t="s">
        <v>452</v>
      </c>
      <c r="AX20" s="2" t="s">
        <v>104</v>
      </c>
      <c r="AY20" s="2">
        <v>11448164.99</v>
      </c>
      <c r="AZ20" s="2" t="s">
        <v>453</v>
      </c>
      <c r="BA20" s="2" t="s">
        <v>384</v>
      </c>
      <c r="BB20" s="2" t="s">
        <v>187</v>
      </c>
      <c r="BC20" s="2">
        <v>24270387.329999998</v>
      </c>
      <c r="BD20" s="2" t="s">
        <v>454</v>
      </c>
      <c r="BE20" s="2" t="s">
        <v>455</v>
      </c>
      <c r="BF20" s="2" t="s">
        <v>187</v>
      </c>
      <c r="BG20" s="2">
        <v>25249444.530000001</v>
      </c>
      <c r="BH20" s="2" t="s">
        <v>456</v>
      </c>
      <c r="BI20" s="2" t="s">
        <v>457</v>
      </c>
      <c r="BJ20" s="2" t="s">
        <v>187</v>
      </c>
      <c r="BK20" s="2">
        <v>17022351.920000002</v>
      </c>
      <c r="BL20" s="2" t="s">
        <v>458</v>
      </c>
      <c r="BM20" s="2" t="s">
        <v>459</v>
      </c>
      <c r="BN20" s="2" t="s">
        <v>159</v>
      </c>
      <c r="BO20" s="2">
        <v>29157689.93</v>
      </c>
      <c r="BP20" s="2" t="s">
        <v>460</v>
      </c>
      <c r="BQ20" s="2" t="s">
        <v>461</v>
      </c>
      <c r="BR20" s="2" t="s">
        <v>187</v>
      </c>
      <c r="BS20" s="2">
        <v>26798389.199999999</v>
      </c>
      <c r="BT20" s="2" t="s">
        <v>462</v>
      </c>
      <c r="BU20" s="2" t="s">
        <v>463</v>
      </c>
      <c r="BV20" s="2" t="s">
        <v>187</v>
      </c>
      <c r="BW20" s="2">
        <v>26106763.039999999</v>
      </c>
      <c r="BX20" s="2" t="s">
        <v>464</v>
      </c>
      <c r="BY20" s="2" t="s">
        <v>465</v>
      </c>
      <c r="BZ20" s="2" t="s">
        <v>329</v>
      </c>
      <c r="CA20" s="2">
        <v>19351709.969999999</v>
      </c>
      <c r="CB20" s="2" t="s">
        <v>466</v>
      </c>
      <c r="CC20" s="2" t="s">
        <v>467</v>
      </c>
    </row>
    <row r="21" spans="1:81" s="2" customFormat="1" x14ac:dyDescent="0.3">
      <c r="A21" s="2" t="s">
        <v>348</v>
      </c>
      <c r="B21" s="2" t="s">
        <v>265</v>
      </c>
      <c r="C21" s="2">
        <v>63006961.450000003</v>
      </c>
      <c r="D21" s="2" t="s">
        <v>468</v>
      </c>
      <c r="E21" s="2" t="s">
        <v>469</v>
      </c>
      <c r="F21" s="2" t="s">
        <v>265</v>
      </c>
      <c r="G21" s="2">
        <v>51376579.579999998</v>
      </c>
      <c r="H21" s="2" t="s">
        <v>470</v>
      </c>
      <c r="I21" s="2" t="s">
        <v>471</v>
      </c>
      <c r="J21" s="2" t="s">
        <v>265</v>
      </c>
      <c r="K21" s="2">
        <v>57976582.579999998</v>
      </c>
      <c r="L21" s="2" t="s">
        <v>472</v>
      </c>
      <c r="M21" s="2" t="s">
        <v>473</v>
      </c>
      <c r="N21" s="2" t="s">
        <v>265</v>
      </c>
      <c r="O21" s="2">
        <v>70544290.260000005</v>
      </c>
      <c r="P21" s="2" t="s">
        <v>474</v>
      </c>
      <c r="Q21" s="2" t="s">
        <v>475</v>
      </c>
      <c r="R21" s="2" t="s">
        <v>265</v>
      </c>
      <c r="S21" s="2">
        <v>65914817.479999997</v>
      </c>
      <c r="T21" s="2" t="s">
        <v>476</v>
      </c>
      <c r="U21" s="2" t="s">
        <v>477</v>
      </c>
      <c r="V21" s="2" t="s">
        <v>265</v>
      </c>
      <c r="W21" s="2">
        <v>77571555.769999996</v>
      </c>
      <c r="X21" s="2" t="s">
        <v>478</v>
      </c>
      <c r="Y21" s="2" t="s">
        <v>479</v>
      </c>
      <c r="Z21" s="2" t="s">
        <v>187</v>
      </c>
      <c r="AA21" s="2">
        <v>72945736.670000002</v>
      </c>
      <c r="AB21" s="2" t="s">
        <v>480</v>
      </c>
      <c r="AC21" s="2" t="s">
        <v>481</v>
      </c>
      <c r="AD21" s="2" t="s">
        <v>187</v>
      </c>
      <c r="AE21" s="2">
        <v>81223674.799999997</v>
      </c>
      <c r="AF21" s="2" t="s">
        <v>482</v>
      </c>
      <c r="AG21" s="2" t="s">
        <v>483</v>
      </c>
      <c r="AH21" s="2" t="s">
        <v>159</v>
      </c>
      <c r="AI21" s="2">
        <v>34561713.590000004</v>
      </c>
      <c r="AJ21" s="2" t="s">
        <v>484</v>
      </c>
      <c r="AK21" s="2" t="s">
        <v>485</v>
      </c>
      <c r="AL21" s="2" t="s">
        <v>225</v>
      </c>
      <c r="AM21" s="2">
        <v>55005670.539999999</v>
      </c>
      <c r="AN21" s="2" t="s">
        <v>486</v>
      </c>
      <c r="AO21" s="2" t="s">
        <v>487</v>
      </c>
      <c r="AP21" s="2" t="s">
        <v>265</v>
      </c>
      <c r="AQ21" s="2">
        <v>61011570.950000003</v>
      </c>
      <c r="AR21" s="2" t="s">
        <v>488</v>
      </c>
      <c r="AS21" s="2" t="s">
        <v>489</v>
      </c>
      <c r="AT21" s="2" t="s">
        <v>225</v>
      </c>
      <c r="AU21" s="2">
        <v>39216257.700000003</v>
      </c>
      <c r="AV21" s="2" t="s">
        <v>490</v>
      </c>
      <c r="AW21" s="2" t="s">
        <v>491</v>
      </c>
      <c r="AX21" s="2" t="s">
        <v>114</v>
      </c>
      <c r="AY21" s="2">
        <v>39040991.07</v>
      </c>
      <c r="AZ21" s="2" t="s">
        <v>492</v>
      </c>
      <c r="BA21" s="2" t="s">
        <v>493</v>
      </c>
      <c r="BB21" s="2" t="s">
        <v>225</v>
      </c>
      <c r="BC21" s="2">
        <v>58982573.899999999</v>
      </c>
      <c r="BD21" s="2" t="s">
        <v>494</v>
      </c>
      <c r="BE21" s="2" t="s">
        <v>495</v>
      </c>
      <c r="BF21" s="2" t="s">
        <v>225</v>
      </c>
      <c r="BG21" s="2">
        <v>66651025.600000001</v>
      </c>
      <c r="BH21" s="2" t="s">
        <v>496</v>
      </c>
      <c r="BI21" s="2" t="s">
        <v>497</v>
      </c>
      <c r="BJ21" s="2" t="s">
        <v>225</v>
      </c>
      <c r="BK21" s="2">
        <v>48674593.329999998</v>
      </c>
      <c r="BL21" s="2" t="s">
        <v>498</v>
      </c>
      <c r="BM21" s="2" t="s">
        <v>499</v>
      </c>
      <c r="BN21" s="2" t="s">
        <v>180</v>
      </c>
      <c r="BO21" s="2">
        <v>71255655.530000001</v>
      </c>
      <c r="BP21" s="2" t="s">
        <v>500</v>
      </c>
      <c r="BQ21" s="2" t="s">
        <v>501</v>
      </c>
      <c r="BR21" s="2" t="s">
        <v>225</v>
      </c>
      <c r="BS21" s="2">
        <v>70731636.939999998</v>
      </c>
      <c r="BT21" s="2" t="s">
        <v>502</v>
      </c>
      <c r="BU21" s="2" t="s">
        <v>503</v>
      </c>
      <c r="BV21" s="2" t="s">
        <v>225</v>
      </c>
      <c r="BW21" s="2">
        <v>74614183.909999996</v>
      </c>
      <c r="BX21" s="2" t="s">
        <v>504</v>
      </c>
      <c r="BY21" s="2" t="s">
        <v>505</v>
      </c>
      <c r="BZ21" s="2" t="s">
        <v>348</v>
      </c>
      <c r="CA21" s="2">
        <v>52466212.299999997</v>
      </c>
      <c r="CB21" s="2" t="s">
        <v>506</v>
      </c>
      <c r="CC21" s="2" t="s">
        <v>481</v>
      </c>
    </row>
    <row r="22" spans="1:81" s="2" customFormat="1" x14ac:dyDescent="0.3">
      <c r="A22" s="2" t="s">
        <v>387</v>
      </c>
      <c r="B22" s="2" t="s">
        <v>306</v>
      </c>
      <c r="C22" s="2">
        <v>77683594.480000004</v>
      </c>
      <c r="D22" s="2" t="s">
        <v>507</v>
      </c>
      <c r="E22" s="2" t="s">
        <v>508</v>
      </c>
      <c r="F22" s="2" t="s">
        <v>306</v>
      </c>
      <c r="G22" s="2">
        <v>64693348.200000003</v>
      </c>
      <c r="H22" s="2" t="s">
        <v>509</v>
      </c>
      <c r="I22" s="2" t="s">
        <v>510</v>
      </c>
      <c r="J22" s="2" t="s">
        <v>306</v>
      </c>
      <c r="K22" s="2">
        <v>77090263.319999993</v>
      </c>
      <c r="L22" s="2" t="s">
        <v>511</v>
      </c>
      <c r="M22" s="2" t="s">
        <v>512</v>
      </c>
      <c r="N22" s="2" t="s">
        <v>306</v>
      </c>
      <c r="O22" s="2">
        <v>93550165.519999996</v>
      </c>
      <c r="P22" s="2" t="s">
        <v>513</v>
      </c>
      <c r="Q22" s="2" t="s">
        <v>514</v>
      </c>
      <c r="R22" s="2" t="s">
        <v>306</v>
      </c>
      <c r="S22" s="2">
        <v>101838871.06</v>
      </c>
      <c r="T22" s="2" t="s">
        <v>515</v>
      </c>
      <c r="U22" s="2" t="s">
        <v>516</v>
      </c>
      <c r="V22" s="2" t="s">
        <v>306</v>
      </c>
      <c r="W22" s="2">
        <v>116809407.18000001</v>
      </c>
      <c r="X22" s="2" t="s">
        <v>517</v>
      </c>
      <c r="Y22" s="2" t="s">
        <v>518</v>
      </c>
      <c r="Z22" s="2" t="s">
        <v>225</v>
      </c>
      <c r="AA22" s="2">
        <v>135318856.46000001</v>
      </c>
      <c r="AB22" s="2" t="s">
        <v>519</v>
      </c>
      <c r="AC22" s="2" t="s">
        <v>520</v>
      </c>
      <c r="AD22" s="2" t="s">
        <v>225</v>
      </c>
      <c r="AE22" s="2">
        <v>150635685.19999999</v>
      </c>
      <c r="AF22" s="2" t="s">
        <v>521</v>
      </c>
      <c r="AG22" s="2" t="s">
        <v>522</v>
      </c>
      <c r="AH22" s="2" t="s">
        <v>180</v>
      </c>
      <c r="AI22" s="2">
        <v>78236354.379999995</v>
      </c>
      <c r="AJ22" s="2" t="s">
        <v>523</v>
      </c>
      <c r="AK22" s="2" t="s">
        <v>524</v>
      </c>
      <c r="AL22" s="2" t="s">
        <v>265</v>
      </c>
      <c r="AM22" s="2">
        <v>119142253.45999999</v>
      </c>
      <c r="AN22" s="2" t="s">
        <v>525</v>
      </c>
      <c r="AO22" s="2" t="s">
        <v>526</v>
      </c>
      <c r="AP22" s="2" t="s">
        <v>306</v>
      </c>
      <c r="AQ22" s="2">
        <v>131213250</v>
      </c>
      <c r="AR22" s="2" t="s">
        <v>527</v>
      </c>
      <c r="AS22" s="2" t="s">
        <v>528</v>
      </c>
      <c r="AT22" s="2" t="s">
        <v>265</v>
      </c>
      <c r="AU22" s="2">
        <v>82784816.390000001</v>
      </c>
      <c r="AV22" s="2" t="s">
        <v>529</v>
      </c>
      <c r="AW22" s="2" t="s">
        <v>530</v>
      </c>
      <c r="AX22" s="2" t="s">
        <v>128</v>
      </c>
      <c r="AY22" s="2">
        <v>117589371.66</v>
      </c>
      <c r="AZ22" s="2" t="s">
        <v>531</v>
      </c>
      <c r="BA22" s="2" t="s">
        <v>532</v>
      </c>
      <c r="BB22" s="2" t="s">
        <v>265</v>
      </c>
      <c r="BC22" s="2">
        <v>97195703.090000004</v>
      </c>
      <c r="BD22" s="2" t="s">
        <v>533</v>
      </c>
      <c r="BE22" s="2" t="s">
        <v>534</v>
      </c>
      <c r="BF22" s="2" t="s">
        <v>265</v>
      </c>
      <c r="BG22" s="2">
        <v>111744916.31999999</v>
      </c>
      <c r="BH22" s="2" t="s">
        <v>535</v>
      </c>
      <c r="BI22" s="2" t="s">
        <v>536</v>
      </c>
      <c r="BJ22" s="2" t="s">
        <v>265</v>
      </c>
      <c r="BK22" s="2">
        <v>89907565.090000004</v>
      </c>
      <c r="BL22" s="2" t="s">
        <v>537</v>
      </c>
      <c r="BM22" s="2" t="s">
        <v>538</v>
      </c>
      <c r="BN22" s="2" t="s">
        <v>187</v>
      </c>
      <c r="BO22" s="2">
        <v>114283698.06</v>
      </c>
      <c r="BP22" s="2" t="s">
        <v>539</v>
      </c>
      <c r="BQ22" s="2" t="s">
        <v>540</v>
      </c>
      <c r="BR22" s="2" t="s">
        <v>265</v>
      </c>
      <c r="BS22" s="2">
        <v>112164069.16</v>
      </c>
      <c r="BT22" s="2" t="s">
        <v>541</v>
      </c>
      <c r="BU22" s="2" t="s">
        <v>542</v>
      </c>
      <c r="BV22" s="2" t="s">
        <v>265</v>
      </c>
      <c r="BW22" s="2">
        <v>134734576.77000001</v>
      </c>
      <c r="BX22" s="2" t="s">
        <v>543</v>
      </c>
      <c r="BY22" s="2" t="s">
        <v>544</v>
      </c>
      <c r="BZ22" s="2" t="s">
        <v>387</v>
      </c>
      <c r="CA22" s="2">
        <v>71848114.280000001</v>
      </c>
      <c r="CB22" s="2" t="s">
        <v>545</v>
      </c>
      <c r="CC22" s="2" t="s">
        <v>546</v>
      </c>
    </row>
    <row r="23" spans="1:81" s="2" customFormat="1" x14ac:dyDescent="0.3">
      <c r="A23" s="2" t="s">
        <v>428</v>
      </c>
      <c r="B23" s="2" t="s">
        <v>329</v>
      </c>
      <c r="C23" s="2">
        <v>3637602.37</v>
      </c>
      <c r="D23" s="2" t="s">
        <v>547</v>
      </c>
      <c r="E23" s="2" t="s">
        <v>548</v>
      </c>
      <c r="F23" s="2" t="s">
        <v>329</v>
      </c>
      <c r="G23" s="2">
        <v>2923276.08</v>
      </c>
      <c r="H23" s="2" t="s">
        <v>549</v>
      </c>
      <c r="I23" s="2" t="s">
        <v>550</v>
      </c>
      <c r="J23" s="2" t="s">
        <v>329</v>
      </c>
      <c r="K23" s="2">
        <v>3786475.18</v>
      </c>
      <c r="L23" s="2" t="s">
        <v>551</v>
      </c>
      <c r="M23" s="2" t="s">
        <v>552</v>
      </c>
      <c r="N23" s="2" t="s">
        <v>329</v>
      </c>
      <c r="O23" s="2">
        <v>4420885.58</v>
      </c>
      <c r="P23" s="2" t="s">
        <v>553</v>
      </c>
      <c r="Q23" s="2" t="s">
        <v>554</v>
      </c>
      <c r="R23" s="2" t="s">
        <v>329</v>
      </c>
      <c r="S23" s="2">
        <v>7259452.9000000004</v>
      </c>
      <c r="T23" s="2" t="s">
        <v>555</v>
      </c>
      <c r="U23" s="2" t="s">
        <v>556</v>
      </c>
      <c r="V23" s="2" t="s">
        <v>329</v>
      </c>
      <c r="W23" s="2">
        <v>7366248</v>
      </c>
      <c r="X23" s="2" t="s">
        <v>557</v>
      </c>
      <c r="Y23" s="2" t="s">
        <v>256</v>
      </c>
      <c r="Z23" s="2" t="s">
        <v>265</v>
      </c>
      <c r="AA23" s="2">
        <v>14448371.09</v>
      </c>
      <c r="AB23" s="2" t="s">
        <v>558</v>
      </c>
      <c r="AC23" s="2" t="s">
        <v>559</v>
      </c>
      <c r="AD23" s="2" t="s">
        <v>265</v>
      </c>
      <c r="AE23" s="2">
        <v>16507949.789999999</v>
      </c>
      <c r="AF23" s="2" t="s">
        <v>560</v>
      </c>
      <c r="AG23" s="2" t="s">
        <v>350</v>
      </c>
      <c r="AH23" s="2" t="s">
        <v>187</v>
      </c>
      <c r="AI23" s="2">
        <v>80764878.409999996</v>
      </c>
      <c r="AJ23" s="2" t="s">
        <v>561</v>
      </c>
      <c r="AK23" s="2" t="s">
        <v>562</v>
      </c>
      <c r="AL23" s="2" t="s">
        <v>306</v>
      </c>
      <c r="AM23" s="2">
        <v>56639024.25</v>
      </c>
      <c r="AN23" s="2" t="s">
        <v>563</v>
      </c>
      <c r="AO23" s="2" t="s">
        <v>564</v>
      </c>
      <c r="AP23" s="2" t="s">
        <v>329</v>
      </c>
      <c r="AQ23" s="2">
        <v>27646983.41</v>
      </c>
      <c r="AR23" s="2" t="s">
        <v>565</v>
      </c>
      <c r="AS23" s="2" t="s">
        <v>566</v>
      </c>
      <c r="AT23" s="2" t="s">
        <v>306</v>
      </c>
      <c r="AU23" s="2">
        <v>26430379.789999999</v>
      </c>
      <c r="AV23" s="2" t="s">
        <v>567</v>
      </c>
      <c r="AW23" s="2" t="s">
        <v>568</v>
      </c>
      <c r="AX23" s="2" t="s">
        <v>142</v>
      </c>
      <c r="AY23" s="2">
        <v>72482770.310000002</v>
      </c>
      <c r="AZ23" s="2" t="s">
        <v>569</v>
      </c>
      <c r="BA23" s="2" t="s">
        <v>570</v>
      </c>
      <c r="BB23" s="2" t="s">
        <v>306</v>
      </c>
      <c r="BC23" s="2">
        <v>12925714.6</v>
      </c>
      <c r="BD23" s="2" t="s">
        <v>571</v>
      </c>
      <c r="BE23" s="2" t="s">
        <v>572</v>
      </c>
      <c r="BF23" s="2" t="s">
        <v>306</v>
      </c>
      <c r="BG23" s="2">
        <v>17090767.989999998</v>
      </c>
      <c r="BH23" s="2" t="s">
        <v>573</v>
      </c>
      <c r="BI23" s="2" t="s">
        <v>574</v>
      </c>
      <c r="BJ23" s="2" t="s">
        <v>306</v>
      </c>
      <c r="BK23" s="2">
        <v>27210363.190000001</v>
      </c>
      <c r="BL23" s="2" t="s">
        <v>575</v>
      </c>
      <c r="BM23" s="2" t="s">
        <v>576</v>
      </c>
      <c r="BN23" s="2" t="s">
        <v>225</v>
      </c>
      <c r="BO23" s="2">
        <v>8820985.7699999996</v>
      </c>
      <c r="BP23" s="2" t="s">
        <v>577</v>
      </c>
      <c r="BQ23" s="2" t="s">
        <v>578</v>
      </c>
      <c r="BR23" s="2" t="s">
        <v>306</v>
      </c>
      <c r="BS23" s="2">
        <v>7518810.2400000002</v>
      </c>
      <c r="BT23" s="2" t="s">
        <v>579</v>
      </c>
      <c r="BU23" s="2" t="s">
        <v>556</v>
      </c>
      <c r="BV23" s="2" t="s">
        <v>306</v>
      </c>
      <c r="BW23" s="2">
        <v>17514772.149999999</v>
      </c>
      <c r="BX23" s="2" t="s">
        <v>580</v>
      </c>
      <c r="BY23" s="2" t="s">
        <v>581</v>
      </c>
      <c r="BZ23" s="2" t="s">
        <v>428</v>
      </c>
      <c r="CA23" s="2">
        <v>5412174.7999999998</v>
      </c>
      <c r="CB23" s="2" t="s">
        <v>582</v>
      </c>
      <c r="CC23" s="2" t="s">
        <v>583</v>
      </c>
    </row>
    <row r="25" spans="1:81" x14ac:dyDescent="0.3">
      <c r="C25" s="1" t="s">
        <v>616</v>
      </c>
      <c r="G25" s="1" t="s">
        <v>587</v>
      </c>
      <c r="K25" s="1" t="s">
        <v>588</v>
      </c>
      <c r="O25" s="1" t="s">
        <v>589</v>
      </c>
      <c r="S25" s="1" t="s">
        <v>590</v>
      </c>
      <c r="W25" s="1" t="s">
        <v>591</v>
      </c>
      <c r="AA25" s="1" t="s">
        <v>617</v>
      </c>
      <c r="AE25" s="1" t="s">
        <v>618</v>
      </c>
      <c r="AI25" s="1" t="s">
        <v>594</v>
      </c>
      <c r="AM25" s="1" t="s">
        <v>595</v>
      </c>
      <c r="AQ25" s="1" t="s">
        <v>596</v>
      </c>
      <c r="AU25" s="1" t="s">
        <v>597</v>
      </c>
      <c r="AY25" s="1" t="s">
        <v>598</v>
      </c>
      <c r="BC25" s="1" t="s">
        <v>601</v>
      </c>
      <c r="BG25" s="1" t="s">
        <v>599</v>
      </c>
      <c r="BK25" s="1" t="s">
        <v>600</v>
      </c>
      <c r="BO25" s="1" t="s">
        <v>598</v>
      </c>
      <c r="BS25" s="1" t="s">
        <v>597</v>
      </c>
      <c r="BW25" s="1" t="s">
        <v>596</v>
      </c>
      <c r="CA25" s="1" t="s">
        <v>619</v>
      </c>
    </row>
    <row r="27" spans="1:81" x14ac:dyDescent="0.3">
      <c r="A27" s="1" t="s">
        <v>428</v>
      </c>
      <c r="C27" s="2"/>
      <c r="G27" s="2">
        <f>100*(SUM(G2:G$6)/SUM(G3:G$6))</f>
        <v>100</v>
      </c>
      <c r="K27" s="2">
        <f>100*(SUM(K2:K$6)/SUM(K3:K$6))</f>
        <v>100</v>
      </c>
      <c r="O27" s="2">
        <f>100*(SUM(O2:O$6)/SUM(O3:O$6))</f>
        <v>100</v>
      </c>
      <c r="S27" s="2">
        <f>100*(SUM(S2:S$6)/SUM(S3:S$6))</f>
        <v>100</v>
      </c>
      <c r="W27" s="2">
        <f>100*(SUM(W2:W$6)/SUM(W3:W$6))</f>
        <v>100</v>
      </c>
      <c r="AA27" s="2" t="e">
        <f>100*(SUM(AA2:AA$6)/SUM(AA3:AA$6))</f>
        <v>#DIV/0!</v>
      </c>
      <c r="AE27" s="2" t="e">
        <f>100*(SUM(AE2:AE$6)/SUM(AE3:AE$6))</f>
        <v>#DIV/0!</v>
      </c>
      <c r="AI27" s="2" t="e">
        <f>100*(SUM(AI2:AI$6)/SUM(AI3:AI$6))</f>
        <v>#DIV/0!</v>
      </c>
      <c r="AM27" s="2" t="e">
        <f>100*(SUM(AM2:AM$6)/SUM(AM3:AM$6))</f>
        <v>#DIV/0!</v>
      </c>
      <c r="AQ27" s="2">
        <f>100*(SUM(AQ2:AQ$6)/SUM(AQ3:AQ$6))</f>
        <v>100</v>
      </c>
      <c r="AU27" s="2" t="e">
        <f>100*(SUM(AU2:AU$6)/SUM(AU3:AU$6))</f>
        <v>#DIV/0!</v>
      </c>
      <c r="AY27" s="2" t="e">
        <f>100*(SUM(AY2:AY$6)/SUM(AY3:AY$6))</f>
        <v>#DIV/0!</v>
      </c>
      <c r="BC27" s="2"/>
      <c r="BG27" s="2"/>
      <c r="BK27" s="2"/>
      <c r="BO27" s="2"/>
      <c r="BS27" s="2"/>
      <c r="BW27" s="2"/>
      <c r="CA27" s="2"/>
    </row>
    <row r="28" spans="1:81" x14ac:dyDescent="0.3">
      <c r="A28" s="1" t="s">
        <v>387</v>
      </c>
      <c r="C28" s="2"/>
      <c r="G28" s="2">
        <f>100*(SUM(G3:G$6)/SUM(G4:G$6))</f>
        <v>100</v>
      </c>
      <c r="K28" s="2">
        <f>100*(SUM(K3:K$6)/SUM(K4:K$6))</f>
        <v>100</v>
      </c>
      <c r="O28" s="2">
        <f>100*(SUM(O3:O$6)/SUM(O4:O$6))</f>
        <v>100</v>
      </c>
      <c r="S28" s="2">
        <f>100*(SUM(S3:S$6)/SUM(S4:S$6))</f>
        <v>100</v>
      </c>
      <c r="W28" s="2">
        <f>100*(SUM(W3:W$6)/SUM(W4:W$6))</f>
        <v>100</v>
      </c>
      <c r="AA28" s="2" t="e">
        <f>100*(SUM(AA3:AA$6)/SUM(AA4:AA$6))</f>
        <v>#DIV/0!</v>
      </c>
      <c r="AE28" s="2" t="e">
        <f>100*(SUM(AE3:AE$6)/SUM(AE4:AE$6))</f>
        <v>#DIV/0!</v>
      </c>
      <c r="AI28" s="2" t="e">
        <f>100*(SUM(AI3:AI$6)/SUM(AI4:AI$6))</f>
        <v>#DIV/0!</v>
      </c>
      <c r="AM28" s="2" t="e">
        <f>100*(SUM(AM3:AM$6)/SUM(AM4:AM$6))</f>
        <v>#DIV/0!</v>
      </c>
      <c r="AQ28" s="2">
        <f>100*(SUM(AQ3:AQ$6)/SUM(AQ4:AQ$6))</f>
        <v>100</v>
      </c>
      <c r="AU28" s="2" t="e">
        <f>100*(SUM(AU3:AU$6)/SUM(AU4:AU$6))</f>
        <v>#DIV/0!</v>
      </c>
      <c r="AY28" s="2" t="e">
        <f>100*(SUM(AY3:AY$6)/SUM(AY4:AY$6))</f>
        <v>#DIV/0!</v>
      </c>
      <c r="BC28" s="2"/>
      <c r="BG28" s="2"/>
      <c r="BK28" s="2"/>
      <c r="BO28" s="2"/>
      <c r="BS28" s="2"/>
      <c r="BW28" s="2"/>
      <c r="CA28" s="2">
        <f>5*(SUM(CA$3:CA3)/SUM(CA$3:CA$23))</f>
        <v>3.0228188896876964E-3</v>
      </c>
    </row>
    <row r="29" spans="1:81" x14ac:dyDescent="0.3">
      <c r="A29" s="1" t="s">
        <v>348</v>
      </c>
      <c r="C29" s="2"/>
      <c r="G29" s="2">
        <f>100*(SUM(G4:G$6)/SUM(G5:G$6))</f>
        <v>100</v>
      </c>
      <c r="K29" s="2">
        <f>100*(SUM(K4:K$6)/SUM(K5:K$6))</f>
        <v>100</v>
      </c>
      <c r="O29" s="2">
        <f>100*(SUM(O4:O$6)/SUM(O5:O$6))</f>
        <v>100</v>
      </c>
      <c r="S29" s="2">
        <f>100*(SUM(S4:S$6)/SUM(S5:S$6))</f>
        <v>100</v>
      </c>
      <c r="W29" s="2">
        <f>100*(SUM(W4:W$6)/SUM(W5:W$6))</f>
        <v>100</v>
      </c>
      <c r="AA29" s="2" t="e">
        <f>100*(SUM(AA4:AA$6)/SUM(AA5:AA$6))</f>
        <v>#DIV/0!</v>
      </c>
      <c r="AE29" s="2" t="e">
        <f>100*(SUM(AE4:AE$6)/SUM(AE5:AE$6))</f>
        <v>#DIV/0!</v>
      </c>
      <c r="AI29" s="2" t="e">
        <f>100*(SUM(AI4:AI$6)/SUM(AI5:AI$6))</f>
        <v>#DIV/0!</v>
      </c>
      <c r="AM29" s="2" t="e">
        <f>100*(SUM(AM4:AM$6)/SUM(AM5:AM$6))</f>
        <v>#DIV/0!</v>
      </c>
      <c r="AQ29" s="2">
        <f>100*(SUM(AQ4:AQ$6)/SUM(AQ5:AQ$6))</f>
        <v>100</v>
      </c>
      <c r="AU29" s="2" t="e">
        <f>100*(SUM(AU4:AU$6)/SUM(AU5:AU$6))</f>
        <v>#DIV/0!</v>
      </c>
      <c r="AY29" s="2" t="e">
        <f>100*(SUM(AY4:AY$6)/SUM(AY5:AY$6))</f>
        <v>#DIV/0!</v>
      </c>
      <c r="BC29" s="2"/>
      <c r="BG29" s="2"/>
      <c r="BK29" s="2"/>
      <c r="BO29" s="2"/>
      <c r="BS29" s="2"/>
      <c r="BW29" s="2"/>
      <c r="CA29" s="2">
        <f>5*(SUM(CA$3:CA4)/SUM(CA$3:CA$23))</f>
        <v>5.5327711212513793E-3</v>
      </c>
    </row>
    <row r="30" spans="1:81" x14ac:dyDescent="0.3">
      <c r="A30" s="1" t="s">
        <v>329</v>
      </c>
      <c r="C30" s="2"/>
      <c r="G30" s="2">
        <f>100*(SUM(G5:G$6)/SUM(G$6:G6))</f>
        <v>100</v>
      </c>
      <c r="K30" s="2">
        <f>100*(SUM(K5:K$6)/SUM(K$6:K6))</f>
        <v>100</v>
      </c>
      <c r="O30" s="2">
        <f>100*(SUM(O5:O$6)/SUM(O$6:O6))</f>
        <v>100</v>
      </c>
      <c r="S30" s="2">
        <f>100*(SUM(S5:S$6)/SUM(S$6:S6))</f>
        <v>100</v>
      </c>
      <c r="W30" s="2">
        <f>100*(SUM(W5:W$6)/SUM(W$6:W6))</f>
        <v>100</v>
      </c>
      <c r="AA30" s="2" t="e">
        <f>100*(SUM(AA5:AA$6)/SUM(AA$6:AA6))</f>
        <v>#DIV/0!</v>
      </c>
      <c r="AE30" s="2" t="e">
        <f>100*(SUM(AE5:AE$6)/SUM(AE$6:AE6))</f>
        <v>#DIV/0!</v>
      </c>
      <c r="AI30" s="2" t="e">
        <f>100*(SUM(AI5:AI$6)/SUM(AI$6:AI6))</f>
        <v>#DIV/0!</v>
      </c>
      <c r="AM30" s="2" t="e">
        <f>100*(SUM(AM5:AM$6)/SUM(AM$6:AM6))</f>
        <v>#DIV/0!</v>
      </c>
      <c r="AQ30" s="2">
        <f>100*(SUM(AQ5:AQ$6)/SUM(AQ$6:AQ6))</f>
        <v>100</v>
      </c>
      <c r="AU30" s="2" t="e">
        <f>100*(SUM(AU5:AU$6)/SUM(AU$6:AU6))</f>
        <v>#DIV/0!</v>
      </c>
      <c r="AY30" s="2" t="e">
        <f>100*(SUM(AY5:AY$6)/SUM(AY$6:AY6))</f>
        <v>#DIV/0!</v>
      </c>
      <c r="BC30" s="2"/>
      <c r="BG30" s="2"/>
      <c r="BK30" s="2"/>
      <c r="BO30" s="2"/>
      <c r="BS30" s="2"/>
      <c r="BW30" s="2"/>
      <c r="CA30" s="2">
        <f>5*(SUM(CA$3:CA5)/SUM(CA$3:CA$23))</f>
        <v>7.8871587280151673E-3</v>
      </c>
    </row>
    <row r="31" spans="1:81" x14ac:dyDescent="0.3">
      <c r="A31" s="1" t="s">
        <v>306</v>
      </c>
      <c r="C31" s="2">
        <f>5*(SUM(C$6:C6)/SUM(C$6:C$23))</f>
        <v>1.9340734770809842E-3</v>
      </c>
      <c r="G31" s="2">
        <f>5*(SUM(G$6:G6)/SUM(G$6:G$23))</f>
        <v>2.4527914113300843E-3</v>
      </c>
      <c r="K31" s="2">
        <f>5*(SUM(K$6:K6)/SUM(K$6:K$23))</f>
        <v>1.8107931345848756E-3</v>
      </c>
      <c r="O31" s="2">
        <f>5*(SUM(O$6:O6)/SUM(O$6:O$23))</f>
        <v>1.7337741047757681E-3</v>
      </c>
      <c r="S31" s="2">
        <f>5*(SUM(S$6:S6)/SUM(S$6:S$23))</f>
        <v>7.5661906455984482E-4</v>
      </c>
      <c r="W31" s="2">
        <f>5*(SUM(W$6:W6)/SUM(W$6:W$23))</f>
        <v>7.3326923218945792E-4</v>
      </c>
      <c r="AA31" s="2" t="e">
        <f>100*(SUM(AA$6:AA6)/SUM(AA$6:AA7))</f>
        <v>#DIV/0!</v>
      </c>
      <c r="AE31" s="2" t="e">
        <f>100*(SUM(AE$6:AE6)/SUM(AE$6:AE7))</f>
        <v>#DIV/0!</v>
      </c>
      <c r="AI31" s="2" t="e">
        <f>100*(SUM(AI$6:AI6)/SUM(AI$6:AI7))</f>
        <v>#DIV/0!</v>
      </c>
      <c r="AM31" s="2">
        <f>100*(SUM(AM$6:AM6)/SUM(AM$6:AM7))</f>
        <v>0</v>
      </c>
      <c r="AQ31" s="2">
        <f>100*(SUM(AQ$6:AQ6)/SUM(AQ$6:AQ7))</f>
        <v>36.037841217426134</v>
      </c>
      <c r="AU31" s="2">
        <f>100*(SUM(AU$6:AU6)/SUM(AU$6:AU7))</f>
        <v>0</v>
      </c>
      <c r="AY31" s="2" t="e">
        <f>100*(SUM(AY$6:AY6)/SUM(AY$6:AY7))</f>
        <v>#DIV/0!</v>
      </c>
      <c r="BC31" s="2"/>
      <c r="BG31" s="2"/>
      <c r="BK31" s="2"/>
      <c r="BO31" s="2"/>
      <c r="BS31" s="2"/>
      <c r="BW31" s="2"/>
      <c r="CA31" s="2">
        <f>5*(SUM(CA$3:CA6)/SUM(CA$3:CA$23))</f>
        <v>1.0059697304041718E-2</v>
      </c>
    </row>
    <row r="32" spans="1:81" x14ac:dyDescent="0.3">
      <c r="A32" s="1" t="s">
        <v>265</v>
      </c>
      <c r="C32" s="2">
        <f>5*(SUM(C$6:C7)/SUM(C$6:C$23))</f>
        <v>4.9215957325854714E-3</v>
      </c>
      <c r="G32" s="2">
        <f>5*(SUM(G$6:G7)/SUM(G$6:G$23))</f>
        <v>5.3629549408775725E-3</v>
      </c>
      <c r="K32" s="2">
        <f>5*(SUM(K$6:K7)/SUM(K$6:K$23))</f>
        <v>4.2934943430244571E-3</v>
      </c>
      <c r="O32" s="2">
        <f>5*(SUM(O$6:O7)/SUM(O$6:O$23))</f>
        <v>4.2702692416821475E-3</v>
      </c>
      <c r="S32" s="2">
        <f>5*(SUM(S$6:S7)/SUM(S$6:S$23))</f>
        <v>1.5978998628147765E-3</v>
      </c>
      <c r="W32" s="2">
        <f>5*(SUM(W$6:W7)/SUM(W$6:W$23))</f>
        <v>1.6118362372169667E-3</v>
      </c>
      <c r="AA32" s="2"/>
      <c r="AE32" s="2">
        <f>100*(SUM(AE$6:AE7)/SUM(AE$6:AE8))</f>
        <v>0</v>
      </c>
      <c r="AI32" s="2" t="e">
        <f>100*(SUM(AI$6:AI7)/SUM(AI$6:AI8))</f>
        <v>#DIV/0!</v>
      </c>
      <c r="AM32" s="2">
        <f>5*(SUM(AM$6:AM7)/SUM(AM$6:AM$23))</f>
        <v>5.2237666394424178E-4</v>
      </c>
      <c r="AQ32" s="2">
        <f>100*(SUM(AQ$6:AQ7)/SUM(AQ$6:AQ8))</f>
        <v>53.964444087270266</v>
      </c>
      <c r="AU32" s="2">
        <f>100*(SUM(AU$6:AU7)/SUM(AU$6:AU8))</f>
        <v>45.692285225828897</v>
      </c>
      <c r="AY32" s="2" t="e">
        <f>100*(SUM(AY$6:AY7)/SUM(AY$6:AY8))</f>
        <v>#DIV/0!</v>
      </c>
      <c r="BC32" s="2">
        <f>100*(SUM(BC$7:BC7)/SUM(BC$7:BC8))</f>
        <v>52.760704375646547</v>
      </c>
      <c r="BG32" s="2">
        <f>100*(SUM(BG$7:BG7)/SUM(BG$7:BG8))</f>
        <v>48.697209648791258</v>
      </c>
      <c r="BK32" s="2">
        <f>100*(SUM(BK$7:BK7)/SUM(BK$7:BK8))</f>
        <v>46.581001298684377</v>
      </c>
      <c r="BO32" s="2"/>
      <c r="BS32" s="2">
        <f>100*(SUM(BS$7:BS7)/SUM(BS$7:BS8))</f>
        <v>52.861289974172173</v>
      </c>
      <c r="BW32" s="2">
        <f>100*(SUM(BW$7:BW7)/SUM(BW$7:BW8))</f>
        <v>65.084962265230729</v>
      </c>
      <c r="CA32" s="2">
        <f>5*(SUM(CA$3:CA7)/SUM(CA$3:CA$23))</f>
        <v>1.3341934531957068E-2</v>
      </c>
    </row>
    <row r="33" spans="1:79" x14ac:dyDescent="0.3">
      <c r="A33" s="1" t="s">
        <v>225</v>
      </c>
      <c r="C33" s="2">
        <f>5*(SUM(C$6:C8)/SUM(C$6:C$23))</f>
        <v>7.8229445965110889E-3</v>
      </c>
      <c r="G33" s="2">
        <f>5*(SUM(G$6:G8)/SUM(G$6:G$23))</f>
        <v>8.9988231422527352E-3</v>
      </c>
      <c r="K33" s="2">
        <f>5*(SUM(K$6:K8)/SUM(K$6:K$23))</f>
        <v>7.3741317536568877E-3</v>
      </c>
      <c r="O33" s="2">
        <f>5*(SUM(O$6:O8)/SUM(O$6:O$23))</f>
        <v>6.9857598056267921E-3</v>
      </c>
      <c r="S33" s="2">
        <f>5*(SUM(S$6:S8)/SUM(S$6:S$23))</f>
        <v>2.6066656528629991E-3</v>
      </c>
      <c r="W33" s="2">
        <f>5*(SUM(W$6:W8)/SUM(W$6:W$23))</f>
        <v>2.652789022855716E-3</v>
      </c>
      <c r="AA33" s="2">
        <f>5*(SUM(AA$6:AA8)/SUM(AA$6:AA$23))</f>
        <v>5.2532231489593902E-4</v>
      </c>
      <c r="AE33" s="2">
        <f>5*(SUM(AE$6:AE8)/SUM(AE$6:AE$23))</f>
        <v>6.1438984487915244E-4</v>
      </c>
      <c r="AI33" s="2" t="e">
        <f>100*(SUM(AI$6:AI8)/SUM(AI$6:AI9))</f>
        <v>#DIV/0!</v>
      </c>
      <c r="AM33" s="2">
        <f>5*(SUM(AM$6:AM8)/SUM(AM$6:AM$23))</f>
        <v>1.5409208785805383E-3</v>
      </c>
      <c r="AQ33" s="2">
        <f>100*(SUM(AQ$6:AQ8)/SUM(AQ$6:AQ9))</f>
        <v>70.041351151494467</v>
      </c>
      <c r="AU33" s="2">
        <f>100*(SUM(AU$6:AU8)/SUM(AU$6:AU9))</f>
        <v>64.298050391244971</v>
      </c>
      <c r="AY33" s="2" t="e">
        <f>100*(SUM(AY$6:AY8)/SUM(AY$6:AY9))</f>
        <v>#DIV/0!</v>
      </c>
      <c r="BC33" s="2">
        <f>100*(SUM(BC$7:BC8)/SUM(BC$7:BC9))</f>
        <v>72.391932362362184</v>
      </c>
      <c r="BG33" s="2">
        <f>100*(SUM(BG$7:BG8)/SUM(BG$7:BG9))</f>
        <v>64.713198235785384</v>
      </c>
      <c r="BK33" s="2">
        <f>100*(SUM(BK$7:BK8)/SUM(BK$7:BK9))</f>
        <v>56.749686835958478</v>
      </c>
      <c r="BO33" s="2"/>
      <c r="BS33" s="2">
        <f>100*(SUM(BS$7:BS8)/SUM(BS$7:BS9))</f>
        <v>70.747005487988474</v>
      </c>
      <c r="BW33" s="2">
        <f>100*(SUM(BW$7:BW8)/SUM(BW$7:BW9))</f>
        <v>72.00160821550088</v>
      </c>
      <c r="CA33" s="2">
        <f>5*(SUM(CA$3:CA8)/SUM(CA$3:CA$23))</f>
        <v>1.6822076491432546E-2</v>
      </c>
    </row>
    <row r="34" spans="1:79" x14ac:dyDescent="0.3">
      <c r="A34" s="1" t="s">
        <v>187</v>
      </c>
      <c r="C34" s="2">
        <f>5*(SUM(C$6:C9)/SUM(C$6:C$23))</f>
        <v>1.1939514746994076E-2</v>
      </c>
      <c r="G34" s="2">
        <f>5*(SUM(G$6:G9)/SUM(G$6:G$23))</f>
        <v>1.2930072165488578E-2</v>
      </c>
      <c r="K34" s="2">
        <f>5*(SUM(K$6:K9)/SUM(K$6:K$23))</f>
        <v>1.0764545006377147E-2</v>
      </c>
      <c r="O34" s="2">
        <f>5*(SUM(O$6:O9)/SUM(O$6:O$23))</f>
        <v>9.7489096245009267E-3</v>
      </c>
      <c r="S34" s="2">
        <f>5*(SUM(S$6:S9)/SUM(S$6:S$23))</f>
        <v>3.6187378815463632E-3</v>
      </c>
      <c r="W34" s="2">
        <f>5*(SUM(W$6:W9)/SUM(W$6:W$23))</f>
        <v>3.9898124009205968E-3</v>
      </c>
      <c r="AA34" s="2">
        <f>5*(SUM(AA$6:AA9)/SUM(AA$6:AA$23))</f>
        <v>1.2850856173747512E-3</v>
      </c>
      <c r="AE34" s="2">
        <f>5*(SUM(AE$6:AE9)/SUM(AE$6:AE$23))</f>
        <v>1.2666621729911546E-3</v>
      </c>
      <c r="AI34" s="2">
        <f>100*(SUM(AI$6:AI9)/SUM(AI$6:AI10))</f>
        <v>0</v>
      </c>
      <c r="AM34" s="2">
        <f>5*(SUM(AM$6:AM9)/SUM(AM$6:AM$23))</f>
        <v>2.5082089214110235E-3</v>
      </c>
      <c r="AQ34" s="2">
        <f>100*(SUM(AQ$6:AQ9)/SUM(AQ$6:AQ10))</f>
        <v>65.091443122826632</v>
      </c>
      <c r="AU34" s="2">
        <f>100*(SUM(AU$6:AU9)/SUM(AU$6:AU10))</f>
        <v>67.275315835939637</v>
      </c>
      <c r="AY34" s="2" t="e">
        <f>100*(SUM(AY$6:AY9)/SUM(AY$6:AY10))</f>
        <v>#DIV/0!</v>
      </c>
      <c r="BC34" s="2">
        <f>100*(SUM(BC$7:BC9)/SUM(BC$7:BC10))</f>
        <v>65.601844167471228</v>
      </c>
      <c r="BG34" s="2">
        <f>100*(SUM(BG$7:BG9)/SUM(BG$7:BG10))</f>
        <v>61.180732672661108</v>
      </c>
      <c r="BK34" s="2">
        <f>100*(SUM(BK$7:BK9)/SUM(BK$7:BK10))</f>
        <v>60.707038720036742</v>
      </c>
      <c r="BO34" s="2">
        <f>100*(SUM(BO$9:BO9)/SUM(BO$9:BO10))</f>
        <v>49.421523530101346</v>
      </c>
      <c r="BS34" s="2">
        <f>100*(SUM(BS$7:BS9)/SUM(BS$7:BS10))</f>
        <v>64.306079311642989</v>
      </c>
      <c r="BW34" s="2">
        <f>100*(SUM(BW$7:BW9)/SUM(BW$7:BW10))</f>
        <v>63.404237860408664</v>
      </c>
      <c r="CA34" s="2">
        <f>5*(SUM(CA$3:CA9)/SUM(CA$3:CA$23))</f>
        <v>2.0776578149705051E-2</v>
      </c>
    </row>
    <row r="35" spans="1:79" x14ac:dyDescent="0.3">
      <c r="A35" s="1" t="s">
        <v>180</v>
      </c>
      <c r="C35" s="2">
        <f>5*(SUM(C$6:C10)/SUM(C$6:C$23))</f>
        <v>1.8909226408525576E-2</v>
      </c>
      <c r="G35" s="2">
        <f>5*(SUM(G$6:G10)/SUM(G$6:G$23))</f>
        <v>1.9360896230519051E-2</v>
      </c>
      <c r="K35" s="2">
        <f>5*(SUM(K$6:K10)/SUM(K$6:K$23))</f>
        <v>1.5753708637806813E-2</v>
      </c>
      <c r="O35" s="2">
        <f>5*(SUM(O$6:O10)/SUM(O$6:O$23))</f>
        <v>1.4597948109962464E-2</v>
      </c>
      <c r="S35" s="2">
        <f>5*(SUM(S$6:S10)/SUM(S$6:S$23))</f>
        <v>6.2793926175090803E-3</v>
      </c>
      <c r="W35" s="2">
        <f>5*(SUM(W$6:W10)/SUM(W$6:W$23))</f>
        <v>6.8960450206169161E-3</v>
      </c>
      <c r="AA35" s="2">
        <f>5*(SUM(AA$6:AA10)/SUM(AA$6:AA$23))</f>
        <v>2.7148121450682825E-3</v>
      </c>
      <c r="AE35" s="2">
        <f>5*(SUM(AE$6:AE10)/SUM(AE$6:AE$23))</f>
        <v>2.6489599440217234E-3</v>
      </c>
      <c r="AI35" s="2">
        <f>5*(SUM(AI$6:AI10)/SUM(AI$6:AI$23))</f>
        <v>7.456188272850434E-4</v>
      </c>
      <c r="AM35" s="2">
        <f>5*(SUM(AM$6:AM10)/SUM(AM$6:AM$23))</f>
        <v>3.2144386682620091E-3</v>
      </c>
      <c r="AQ35" s="2">
        <f>100*(SUM(AQ$6:AQ10)/SUM(AQ$6:AQ11))</f>
        <v>69.361938379698287</v>
      </c>
      <c r="AU35" s="2">
        <f>100*(SUM(AU$6:AU10)/SUM(AU$6:AU11))</f>
        <v>77.057783069139859</v>
      </c>
      <c r="AY35" s="2" t="e">
        <f>100*(SUM(AY$6:AY10)/SUM(AY$6:AY11))</f>
        <v>#DIV/0!</v>
      </c>
      <c r="BC35" s="2">
        <f>100*(SUM(BC$7:BC10)/SUM(BC$7:BC11))</f>
        <v>75.083189845137809</v>
      </c>
      <c r="BG35" s="2">
        <f>100*(SUM(BG$7:BG10)/SUM(BG$7:BG11))</f>
        <v>72.585596762472846</v>
      </c>
      <c r="BK35" s="2">
        <f>100*(SUM(BK$7:BK10)/SUM(BK$7:BK11))</f>
        <v>73.26951202990368</v>
      </c>
      <c r="BO35" s="2">
        <f>100*(SUM(BO$9:BO10)/SUM(BO$9:BO11))</f>
        <v>56.216420916188916</v>
      </c>
      <c r="BS35" s="2">
        <f>100*(SUM(BS$7:BS10)/SUM(BS$7:BS11))</f>
        <v>74.250464240217468</v>
      </c>
      <c r="BW35" s="2">
        <f>100*(SUM(BW$7:BW10)/SUM(BW$7:BW11))</f>
        <v>72.175652208776739</v>
      </c>
      <c r="CA35" s="2">
        <f>5*(SUM(CA$3:CA10)/SUM(CA$3:CA$23))</f>
        <v>2.7383644413293447E-2</v>
      </c>
    </row>
    <row r="36" spans="1:79" x14ac:dyDescent="0.3">
      <c r="A36" s="1" t="s">
        <v>159</v>
      </c>
      <c r="C36" s="2">
        <f>5*(SUM(C$6:C11)/SUM(C$6:C$23))</f>
        <v>2.399112657662001E-2</v>
      </c>
      <c r="G36" s="2">
        <f>5*(SUM(G$6:G11)/SUM(G$6:G$23))</f>
        <v>2.4846645378497671E-2</v>
      </c>
      <c r="K36" s="2">
        <f>5*(SUM(K$6:K11)/SUM(K$6:K$23))</f>
        <v>1.9925734216839637E-2</v>
      </c>
      <c r="O36" s="2">
        <f>5*(SUM(O$6:O11)/SUM(O$6:O$23))</f>
        <v>1.889155450880832E-2</v>
      </c>
      <c r="S36" s="2">
        <f>5*(SUM(S$6:S11)/SUM(S$6:S$23))</f>
        <v>9.0073638890904081E-3</v>
      </c>
      <c r="W36" s="2">
        <f>5*(SUM(W$6:W11)/SUM(W$6:W$23))</f>
        <v>9.0709598343472718E-3</v>
      </c>
      <c r="AA36" s="2">
        <f>5*(SUM(AA$6:AA11)/SUM(AA$6:AA$23))</f>
        <v>4.162684741883773E-3</v>
      </c>
      <c r="AE36" s="2">
        <f>5*(SUM(AE$6:AE11)/SUM(AE$6:AE$23))</f>
        <v>3.7802157416985242E-3</v>
      </c>
      <c r="AI36" s="2">
        <f>5*(SUM(AI$6:AI11)/SUM(AI$6:AI$23))</f>
        <v>3.7293056966563E-3</v>
      </c>
      <c r="AM36" s="2">
        <f>5*(SUM(AM$6:AM11)/SUM(AM$6:AM$23))</f>
        <v>4.6655751007449167E-3</v>
      </c>
      <c r="AQ36" s="2">
        <f>100*(SUM(AQ$6:AQ11)/SUM(AQ$6:AQ12))</f>
        <v>69.826097168795528</v>
      </c>
      <c r="AU36" s="2">
        <f>100*(SUM(AU$6:AU11)/SUM(AU$6:AU12))</f>
        <v>74.137618845317661</v>
      </c>
      <c r="AY36" s="2" t="e">
        <f>100*(SUM(AY$6:AY11)/SUM(AY$6:AY12))</f>
        <v>#DIV/0!</v>
      </c>
      <c r="BC36" s="2">
        <f>100*(SUM(BC$7:BC11)/SUM(BC$7:BC12))</f>
        <v>85.404416140339507</v>
      </c>
      <c r="BG36" s="2">
        <f>100*(SUM(BG$7:BG11)/SUM(BG$7:BG12))</f>
        <v>79.889306717740681</v>
      </c>
      <c r="BK36" s="2">
        <f>100*(SUM(BK$7:BK11)/SUM(BK$7:BK12))</f>
        <v>78.675938143884821</v>
      </c>
      <c r="BO36" s="2">
        <f>100*(SUM(BO$9:BO11)/SUM(BO$9:BO12))</f>
        <v>72.415499699145471</v>
      </c>
      <c r="BS36" s="2">
        <f>100*(SUM(BS$7:BS11)/SUM(BS$7:BS12))</f>
        <v>81.042435042830348</v>
      </c>
      <c r="BW36" s="2">
        <f>100*(SUM(BW$7:BW11)/SUM(BW$7:BW12))</f>
        <v>75.703345455397169</v>
      </c>
      <c r="CA36" s="2">
        <f>5*(SUM(CA$3:CA11)/SUM(CA$3:CA$23))</f>
        <v>3.4081690237141485E-2</v>
      </c>
    </row>
    <row r="37" spans="1:79" x14ac:dyDescent="0.3">
      <c r="A37" s="1" t="s">
        <v>142</v>
      </c>
      <c r="C37" s="2">
        <f>5*(SUM(C$6:C12)/SUM(C$6:C$23))</f>
        <v>2.8945500169364834E-2</v>
      </c>
      <c r="G37" s="2">
        <f>5*(SUM(G$6:G12)/SUM(G$6:G$23))</f>
        <v>2.9634142164223727E-2</v>
      </c>
      <c r="K37" s="2">
        <f>5*(SUM(K$6:K12)/SUM(K$6:K$23))</f>
        <v>2.3856371212551044E-2</v>
      </c>
      <c r="O37" s="2">
        <f>5*(SUM(O$6:O12)/SUM(O$6:O$23))</f>
        <v>2.279803872735962E-2</v>
      </c>
      <c r="S37" s="2">
        <f>5*(SUM(S$6:S12)/SUM(S$6:S$23))</f>
        <v>1.1490579002876169E-2</v>
      </c>
      <c r="W37" s="2">
        <f>5*(SUM(W$6:W12)/SUM(W$6:W$23))</f>
        <v>1.1199304636314369E-2</v>
      </c>
      <c r="AA37" s="2">
        <f>5*(SUM(AA$6:AA12)/SUM(AA$6:AA$23))</f>
        <v>5.6760271515976339E-3</v>
      </c>
      <c r="AE37" s="2">
        <f>5*(SUM(AE$6:AE12)/SUM(AE$6:AE$23))</f>
        <v>4.8560991597735052E-3</v>
      </c>
      <c r="AI37" s="2">
        <f>5*(SUM(AI$6:AI12)/SUM(AI$6:AI$23))</f>
        <v>6.2592846399616604E-3</v>
      </c>
      <c r="AM37" s="2">
        <f>5*(SUM(AM$6:AM12)/SUM(AM$6:AM$23))</f>
        <v>7.3478824973310635E-3</v>
      </c>
      <c r="AQ37" s="2">
        <f>100*(SUM(AQ$6:AQ12)/SUM(AQ$6:AQ13))</f>
        <v>63.972941832228692</v>
      </c>
      <c r="AU37" s="2">
        <f>100*(SUM(AU$6:AU12)/SUM(AU$6:AU13))</f>
        <v>79.494300182037861</v>
      </c>
      <c r="AY37" s="2">
        <f>100*(SUM(AY$6:AY12)/SUM(AY$6:AY13))</f>
        <v>0</v>
      </c>
      <c r="BC37" s="2">
        <f>100*(SUM(BC$7:BC12)/SUM(BC$7:BC13))</f>
        <v>74.105934190403119</v>
      </c>
      <c r="BG37" s="2">
        <f>100*(SUM(BG$7:BG12)/SUM(BG$7:BG13))</f>
        <v>78.793632303785628</v>
      </c>
      <c r="BK37" s="2">
        <f>100*(SUM(BK$7:BK12)/SUM(BK$7:BK13))</f>
        <v>74.113618336866296</v>
      </c>
      <c r="BO37" s="2">
        <f>100*(SUM(BO$9:BO12)/SUM(BO$9:BO13))</f>
        <v>60.360143067920468</v>
      </c>
      <c r="BS37" s="2">
        <f>100*(SUM(BS$7:BS12)/SUM(BS$7:BS13))</f>
        <v>76.876213476345683</v>
      </c>
      <c r="BW37" s="2">
        <f>100*(SUM(BW$7:BW12)/SUM(BW$7:BW13))</f>
        <v>70.70448080676158</v>
      </c>
      <c r="CA37" s="2">
        <f>5*(SUM(CA$3:CA12)/SUM(CA$3:CA$23))</f>
        <v>3.9209957625304347E-2</v>
      </c>
    </row>
    <row r="38" spans="1:79" x14ac:dyDescent="0.3">
      <c r="A38" s="1" t="s">
        <v>128</v>
      </c>
      <c r="C38" s="2">
        <f>5*(SUM(C$6:C13)/SUM(C$6:C$23))</f>
        <v>3.8286850038284928E-2</v>
      </c>
      <c r="G38" s="2">
        <f>5*(SUM(G$6:G13)/SUM(G$6:G$23))</f>
        <v>4.0750954285522924E-2</v>
      </c>
      <c r="K38" s="2">
        <f>5*(SUM(K$6:K13)/SUM(K$6:K$23))</f>
        <v>3.2633114203462495E-2</v>
      </c>
      <c r="O38" s="2">
        <f>5*(SUM(O$6:O13)/SUM(O$6:O$23))</f>
        <v>3.0727664260949552E-2</v>
      </c>
      <c r="S38" s="2">
        <f>5*(SUM(S$6:S13)/SUM(S$6:S$23))</f>
        <v>1.6497802084226357E-2</v>
      </c>
      <c r="W38" s="2">
        <f>5*(SUM(W$6:W13)/SUM(W$6:W$23))</f>
        <v>1.6040299348460046E-2</v>
      </c>
      <c r="AA38" s="2">
        <f>5*(SUM(AA$6:AA13)/SUM(AA$6:AA$23))</f>
        <v>8.0216701108909612E-3</v>
      </c>
      <c r="AE38" s="2">
        <f>5*(SUM(AE$6:AE13)/SUM(AE$6:AE$23))</f>
        <v>6.8808115468120337E-3</v>
      </c>
      <c r="AI38" s="2">
        <f>5*(SUM(AI$6:AI13)/SUM(AI$6:AI$23))</f>
        <v>1.3115462810449577E-2</v>
      </c>
      <c r="AM38" s="2">
        <f>5*(SUM(AM$6:AM13)/SUM(AM$6:AM$23))</f>
        <v>1.1289392656066488E-2</v>
      </c>
      <c r="AQ38" s="2">
        <f>100*(SUM(AQ$6:AQ13)/SUM(AQ$6:AQ14))</f>
        <v>25.305686792340815</v>
      </c>
      <c r="AU38" s="2">
        <f>100*(SUM(AU$6:AU13)/SUM(AU$6:AU14))</f>
        <v>24.750817913676453</v>
      </c>
      <c r="AY38" s="2">
        <f>100*(SUM(AY$6:AY13)/SUM(AY$6:AY14))</f>
        <v>7.6186367918673152</v>
      </c>
      <c r="BC38" s="2">
        <f>100*(SUM(BC$7:BC13)/SUM(BC$7:BC14))</f>
        <v>19.660706220809836</v>
      </c>
      <c r="BG38" s="2">
        <f>100*(SUM(BG$7:BG13)/SUM(BG$7:BG14))</f>
        <v>30.23860453340826</v>
      </c>
      <c r="BK38" s="2">
        <f>100*(SUM(BK$7:BK13)/SUM(BK$7:BK14))</f>
        <v>26.465809969098668</v>
      </c>
      <c r="BO38" s="2">
        <f>100*(SUM(BO$9:BO13)/SUM(BO$9:BO14))</f>
        <v>9.2665961465111213</v>
      </c>
      <c r="BS38" s="2">
        <f>100*(SUM(BS$7:BS13)/SUM(BS$7:BS14))</f>
        <v>19.629981555753659</v>
      </c>
      <c r="BW38" s="2">
        <f>100*(SUM(BW$7:BW13)/SUM(BW$7:BW14))</f>
        <v>17.678227015680243</v>
      </c>
      <c r="CA38" s="2">
        <f>5*(SUM(CA$3:CA13)/SUM(CA$3:CA$23))</f>
        <v>4.994467772035386E-2</v>
      </c>
    </row>
    <row r="39" spans="1:79" x14ac:dyDescent="0.3">
      <c r="A39" s="1" t="s">
        <v>114</v>
      </c>
      <c r="C39" s="2">
        <f>5*(SUM(C$6:C14)/SUM(C$6:C$23))</f>
        <v>0.16899431089949762</v>
      </c>
      <c r="G39" s="2">
        <f>5*(SUM(G$6:G14)/SUM(G$6:G$23))</f>
        <v>0.17680237129621804</v>
      </c>
      <c r="K39" s="2">
        <f>5*(SUM(K$6:K14)/SUM(K$6:K$23))</f>
        <v>0.14582097689714646</v>
      </c>
      <c r="O39" s="2">
        <f>5*(SUM(O$6:O14)/SUM(O$6:O$23))</f>
        <v>0.14193575644460171</v>
      </c>
      <c r="S39" s="2">
        <f>5*(SUM(S$6:S14)/SUM(S$6:S$23))</f>
        <v>8.4838001378321842E-2</v>
      </c>
      <c r="W39" s="2">
        <f>5*(SUM(W$6:W14)/SUM(W$6:W$23))</f>
        <v>8.5995433224553622E-2</v>
      </c>
      <c r="AA39" s="2">
        <f>5*(SUM(AA$6:AA14)/SUM(AA$6:AA$23))</f>
        <v>4.2914011464453117E-2</v>
      </c>
      <c r="AE39" s="2">
        <f>5*(SUM(AE$6:AE14)/SUM(AE$6:AE$23))</f>
        <v>4.1406692713096889E-2</v>
      </c>
      <c r="AI39" s="2">
        <f>5*(SUM(AI$6:AI14)/SUM(AI$6:AI$23))</f>
        <v>5.478996388824843E-2</v>
      </c>
      <c r="AM39" s="2">
        <f>5*(SUM(AM$6:AM14)/SUM(AM$6:AM$23))</f>
        <v>4.6957046128896777E-2</v>
      </c>
      <c r="AQ39" s="2">
        <f>100*(SUM(AQ$6:AQ14)/SUM(AQ$6:AQ15))</f>
        <v>33.456992227198221</v>
      </c>
      <c r="AU39" s="2">
        <f>100*(SUM(AU$6:AU14)/SUM(AU$6:AU15))</f>
        <v>26.869043197945615</v>
      </c>
      <c r="AY39" s="2">
        <f>100*(SUM(AY$6:AY14)/SUM(AY$6:AY15))</f>
        <v>14.959566036458602</v>
      </c>
      <c r="BC39" s="2">
        <f>100*(SUM(BC$7:BC14)/SUM(BC$7:BC15))</f>
        <v>24.358770683219895</v>
      </c>
      <c r="BG39" s="2">
        <f>100*(SUM(BG$7:BG14)/SUM(BG$7:BG15))</f>
        <v>32.189890776676464</v>
      </c>
      <c r="BK39" s="2">
        <f>100*(SUM(BK$7:BK14)/SUM(BK$7:BK15))</f>
        <v>31.858894455972514</v>
      </c>
      <c r="BO39" s="2">
        <f>100*(SUM(BO$9:BO14)/SUM(BO$9:BO15))</f>
        <v>22.115961603366021</v>
      </c>
      <c r="BS39" s="2">
        <f>100*(SUM(BS$7:BS14)/SUM(BS$7:BS15))</f>
        <v>27.271181387961025</v>
      </c>
      <c r="BW39" s="2">
        <f>100*(SUM(BW$7:BW14)/SUM(BW$7:BW15))</f>
        <v>27.940198501911446</v>
      </c>
      <c r="CA39" s="2">
        <f>5*(SUM(CA$3:CA14)/SUM(CA$3:CA$23))</f>
        <v>0.16512773508995249</v>
      </c>
    </row>
    <row r="40" spans="1:79" x14ac:dyDescent="0.3">
      <c r="A40" s="1" t="s">
        <v>104</v>
      </c>
      <c r="C40" s="2">
        <f>5*(SUM(C$6:C15)/SUM(C$6:C$23))</f>
        <v>0.5653585120766067</v>
      </c>
      <c r="G40" s="2">
        <f>5*(SUM(G$6:G15)/SUM(G$6:G$23))</f>
        <v>0.59213576625006314</v>
      </c>
      <c r="K40" s="2">
        <f>5*(SUM(K$6:K15)/SUM(K$6:K$23))</f>
        <v>0.50693231979558717</v>
      </c>
      <c r="O40" s="2">
        <f>5*(SUM(O$6:O15)/SUM(O$6:O$23))</f>
        <v>0.46902443963763302</v>
      </c>
      <c r="S40" s="2">
        <f>5*(SUM(S$6:S15)/SUM(S$6:S$23))</f>
        <v>0.31044369867083138</v>
      </c>
      <c r="W40" s="2">
        <f>5*(SUM(W$6:W15)/SUM(W$6:W$23))</f>
        <v>0.31270827615192975</v>
      </c>
      <c r="AA40" s="2">
        <f>5*(SUM(AA$6:AA15)/SUM(AA$6:AA$23))</f>
        <v>0.16307026890543158</v>
      </c>
      <c r="AE40" s="2">
        <f>5*(SUM(AE$6:AE15)/SUM(AE$6:AE$23))</f>
        <v>0.15491717626598342</v>
      </c>
      <c r="AI40" s="2">
        <f>5*(SUM(AI$6:AI15)/SUM(AI$6:AI$23))</f>
        <v>0.10095245782435043</v>
      </c>
      <c r="AM40" s="2">
        <f>5*(SUM(AM$6:AM15)/SUM(AM$6:AM$23))</f>
        <v>0.11362145095077997</v>
      </c>
      <c r="AQ40" s="2">
        <f>100*(SUM(AQ$6:AQ15)/SUM(AQ$6:AQ16))</f>
        <v>77.138191804904523</v>
      </c>
      <c r="AU40" s="2">
        <f>100*(SUM(AU$6:AU15)/SUM(AU$6:AU16))</f>
        <v>61.618038757278846</v>
      </c>
      <c r="AY40" s="2">
        <f>100*(SUM(AY$6:AY15)/SUM(AY$6:AY16))</f>
        <v>36.093294371897137</v>
      </c>
      <c r="BC40" s="2">
        <f>100*(SUM(BC$7:BC15)/SUM(BC$7:BC16))</f>
        <v>58.134450648462192</v>
      </c>
      <c r="BG40" s="2">
        <f>100*(SUM(BG$7:BG15)/SUM(BG$7:BG16))</f>
        <v>66.665162314829828</v>
      </c>
      <c r="BK40" s="2">
        <f>100*(SUM(BK$7:BK15)/SUM(BK$7:BK16))</f>
        <v>70.493449529652892</v>
      </c>
      <c r="BO40" s="2">
        <f>100*(SUM(BO$9:BO15)/SUM(BO$9:BO16))</f>
        <v>61.08860508527205</v>
      </c>
      <c r="BS40" s="2">
        <f>100*(SUM(BS$7:BS15)/SUM(BS$7:BS16))</f>
        <v>68.719904316757138</v>
      </c>
      <c r="BW40" s="2">
        <f>100*(SUM(BW$7:BW15)/SUM(BW$7:BW16))</f>
        <v>70.974734883971081</v>
      </c>
      <c r="CA40" s="2">
        <f>5*(SUM(CA$3:CA15)/SUM(CA$3:CA$23))</f>
        <v>0.49285012712702259</v>
      </c>
    </row>
    <row r="41" spans="1:79" x14ac:dyDescent="0.3">
      <c r="A41" s="1" t="s">
        <v>87</v>
      </c>
      <c r="C41" s="2">
        <f>5*(SUM(C$6:C16)/SUM(C$6:C$23))</f>
        <v>0.76529380002055281</v>
      </c>
      <c r="G41" s="2">
        <f>5*(SUM(G$6:G16)/SUM(G$6:G$23))</f>
        <v>0.7869771312908771</v>
      </c>
      <c r="K41" s="2">
        <f>5*(SUM(K$6:K16)/SUM(K$6:K$23))</f>
        <v>0.69077913298179472</v>
      </c>
      <c r="O41" s="2">
        <f>5*(SUM(O$6:O16)/SUM(O$6:O$23))</f>
        <v>0.6493174634301806</v>
      </c>
      <c r="S41" s="2">
        <f>5*(SUM(S$6:S16)/SUM(S$6:S$23))</f>
        <v>0.44521144697765624</v>
      </c>
      <c r="W41" s="2">
        <f>5*(SUM(W$6:W16)/SUM(W$6:W$23))</f>
        <v>0.44174520877038248</v>
      </c>
      <c r="AA41" s="2">
        <f>5*(SUM(AA$6:AA16)/SUM(AA$6:AA$23))</f>
        <v>0.25289246351513595</v>
      </c>
      <c r="AE41" s="2">
        <f>5*(SUM(AE$6:AE16)/SUM(AE$6:AE$23))</f>
        <v>0.23814275301865495</v>
      </c>
      <c r="AI41" s="2">
        <f>5*(SUM(AI$6:AI16)/SUM(AI$6:AI$23))</f>
        <v>0.11633001331671031</v>
      </c>
      <c r="AM41" s="2">
        <f>5*(SUM(AM$6:AM16)/SUM(AM$6:AM$23))</f>
        <v>0.14332908689758633</v>
      </c>
      <c r="AQ41" s="2">
        <f>100*(SUM(AQ$6:AQ16)/SUM(AQ$6:AQ17))</f>
        <v>88.156478672792645</v>
      </c>
      <c r="AU41" s="2">
        <f>100*(SUM(AU$6:AU16)/SUM(AU$6:AU17))</f>
        <v>90.650045573607954</v>
      </c>
      <c r="AY41" s="2">
        <f>100*(SUM(AY$6:AY16)/SUM(AY$6:AY17))</f>
        <v>86.736798416293837</v>
      </c>
      <c r="BC41" s="2">
        <f>100*(SUM(BC$7:BC16)/SUM(BC$7:BC17))</f>
        <v>92.37383593879899</v>
      </c>
      <c r="BG41" s="2">
        <f>100*(SUM(BG$7:BG16)/SUM(BG$7:BG17))</f>
        <v>91.454683915596675</v>
      </c>
      <c r="BK41" s="2">
        <f>100*(SUM(BK$7:BK16)/SUM(BK$7:BK17))</f>
        <v>88.900672539389561</v>
      </c>
      <c r="BO41" s="2">
        <f>100*(SUM(BO$9:BO16)/SUM(BO$9:BO17))</f>
        <v>92.543422985897337</v>
      </c>
      <c r="BS41" s="2">
        <f>100*(SUM(BS$7:BS16)/SUM(BS$7:BS17))</f>
        <v>91.535537780014948</v>
      </c>
      <c r="BW41" s="2">
        <f>100*(SUM(BW$7:BW16)/SUM(BW$7:BW17))</f>
        <v>87.589213805001975</v>
      </c>
      <c r="CA41" s="2">
        <f>5*(SUM(CA$3:CA16)/SUM(CA$3:CA$23))</f>
        <v>0.65046552273553426</v>
      </c>
    </row>
    <row r="42" spans="1:79" x14ac:dyDescent="0.3">
      <c r="A42" s="1" t="s">
        <v>80</v>
      </c>
      <c r="C42" s="2">
        <f>5*(SUM(C$6:C17)/SUM(C$6:C$23))</f>
        <v>0.80891902676548688</v>
      </c>
      <c r="G42" s="2">
        <f>5*(SUM(G$6:G17)/SUM(G$6:G$23))</f>
        <v>0.83010552303873153</v>
      </c>
      <c r="K42" s="2">
        <f>5*(SUM(K$6:K17)/SUM(K$6:K$23))</f>
        <v>0.73037498026678738</v>
      </c>
      <c r="O42" s="2">
        <f>5*(SUM(O$6:O17)/SUM(O$6:O$23))</f>
        <v>0.68804659184799233</v>
      </c>
      <c r="S42" s="2">
        <f>5*(SUM(S$6:S17)/SUM(S$6:S$23))</f>
        <v>0.47628265291498029</v>
      </c>
      <c r="W42" s="2">
        <f>5*(SUM(W$6:W17)/SUM(W$6:W$23))</f>
        <v>0.47460258464170063</v>
      </c>
      <c r="AA42" s="2">
        <f>5*(SUM(AA$6:AA17)/SUM(AA$6:AA$23))</f>
        <v>0.27810945479587196</v>
      </c>
      <c r="AE42" s="2">
        <f>5*(SUM(AE$6:AE17)/SUM(AE$6:AE$23))</f>
        <v>0.26157502830549789</v>
      </c>
      <c r="AI42" s="2">
        <f>5*(SUM(AI$6:AI17)/SUM(AI$6:AI$23))</f>
        <v>0.14940725991740686</v>
      </c>
      <c r="AM42" s="2">
        <f>5*(SUM(AM$6:AM17)/SUM(AM$6:AM$23))</f>
        <v>0.16781085981756402</v>
      </c>
      <c r="AQ42" s="2">
        <f>100*(SUM(AQ$6:AQ17)/SUM(AQ$6:AQ18))</f>
        <v>57.111430862108122</v>
      </c>
      <c r="AU42" s="2">
        <f>100*(SUM(AU$6:AU17)/SUM(AU$6:AU18))</f>
        <v>64.113900636120292</v>
      </c>
      <c r="AY42" s="2">
        <f>100*(SUM(AY$6:AY17)/SUM(AY$6:AY18))</f>
        <v>78.624217643627659</v>
      </c>
      <c r="BC42" s="2">
        <f>100*(SUM(BC$7:BC17)/SUM(BC$7:BC18))</f>
        <v>79.986791741585179</v>
      </c>
      <c r="BG42" s="2">
        <f>100*(SUM(BG$7:BG17)/SUM(BG$7:BG18))</f>
        <v>65.854375320576835</v>
      </c>
      <c r="BK42" s="2">
        <f>100*(SUM(BK$7:BK17)/SUM(BK$7:BK18))</f>
        <v>57.427214124493773</v>
      </c>
      <c r="BO42" s="2">
        <f>100*(SUM(BO$9:BO17)/SUM(BO$9:BO18))</f>
        <v>75.462434777305873</v>
      </c>
      <c r="BS42" s="2">
        <f>100*(SUM(BS$7:BS17)/SUM(BS$7:BS18))</f>
        <v>59.462893356923566</v>
      </c>
      <c r="BW42" s="2">
        <f>100*(SUM(BW$7:BW17)/SUM(BW$7:BW18))</f>
        <v>49.755781452852332</v>
      </c>
      <c r="CA42" s="2">
        <f>5*(SUM(CA$3:CA17)/SUM(CA$3:CA$23))</f>
        <v>0.69018365009016247</v>
      </c>
    </row>
    <row r="43" spans="1:79" x14ac:dyDescent="0.3">
      <c r="A43" s="1" t="s">
        <v>62</v>
      </c>
      <c r="C43" s="2">
        <f>5*(SUM(C$6:C18)/SUM(C$6:C$23))</f>
        <v>1.0600217276899677</v>
      </c>
      <c r="G43" s="2">
        <f>5*(SUM(G$6:G18)/SUM(G$6:G$23))</f>
        <v>1.0817406832517036</v>
      </c>
      <c r="K43" s="2">
        <f>5*(SUM(K$6:K18)/SUM(K$6:K$23))</f>
        <v>0.97797010501892401</v>
      </c>
      <c r="O43" s="2">
        <f>5*(SUM(O$6:O18)/SUM(O$6:O$23))</f>
        <v>0.92054939423325099</v>
      </c>
      <c r="S43" s="2">
        <f>5*(SUM(S$6:S18)/SUM(S$6:S$23))</f>
        <v>0.67956556735269946</v>
      </c>
      <c r="W43" s="2">
        <f>5*(SUM(W$6:W18)/SUM(W$6:W$23))</f>
        <v>0.67581058722616216</v>
      </c>
      <c r="AA43" s="2">
        <f>5*(SUM(AA$6:AA18)/SUM(AA$6:AA$23))</f>
        <v>0.43765957474753314</v>
      </c>
      <c r="AE43" s="2">
        <f>5*(SUM(AE$6:AE18)/SUM(AE$6:AE$23))</f>
        <v>0.41844871148740159</v>
      </c>
      <c r="AI43" s="2">
        <f>5*(SUM(AI$6:AI18)/SUM(AI$6:AI$23))</f>
        <v>0.26143545838172932</v>
      </c>
      <c r="AM43" s="2">
        <f>5*(SUM(AM$6:AM18)/SUM(AM$6:AM$23))</f>
        <v>0.31101472378079947</v>
      </c>
      <c r="AQ43" s="2">
        <f>100*(SUM(AQ$6:AQ18)/SUM(AQ$6:AQ19))</f>
        <v>48.511711030312782</v>
      </c>
      <c r="AU43" s="2">
        <f>100*(SUM(AU$6:AU18)/SUM(AU$6:AU19))</f>
        <v>52.013405706277283</v>
      </c>
      <c r="AY43" s="2">
        <f>100*(SUM(AY$6:AY18)/SUM(AY$6:AY19))</f>
        <v>65.218535470188684</v>
      </c>
      <c r="BC43" s="2">
        <f>100*(SUM(BC$7:BC18)/SUM(BC$7:BC19))</f>
        <v>64.335654595948938</v>
      </c>
      <c r="BG43" s="2">
        <f>100*(SUM(BG$7:BG18)/SUM(BG$7:BG19))</f>
        <v>54.691774525230684</v>
      </c>
      <c r="BK43" s="2">
        <f>100*(SUM(BK$7:BK18)/SUM(BK$7:BK19))</f>
        <v>52.517416163599975</v>
      </c>
      <c r="BO43" s="2">
        <f>100*(SUM(BO$9:BO18)/SUM(BO$9:BO19))</f>
        <v>61.866296072086122</v>
      </c>
      <c r="BS43" s="2">
        <f>100*(SUM(BS$7:BS18)/SUM(BS$7:BS19))</f>
        <v>53.425338218362903</v>
      </c>
      <c r="BW43" s="2">
        <f>100*(SUM(BW$7:BW18)/SUM(BW$7:BW19))</f>
        <v>49.778956492128486</v>
      </c>
      <c r="CA43" s="2">
        <f>5*(SUM(CA$3:CA18)/SUM(CA$3:CA$23))</f>
        <v>0.94252645474635166</v>
      </c>
    </row>
    <row r="44" spans="1:79" x14ac:dyDescent="0.3">
      <c r="A44" s="1" t="s">
        <v>46</v>
      </c>
      <c r="C44" s="2">
        <f>5*(SUM(C$6:C19)/SUM(C$6:C$23))</f>
        <v>1.6413221886905229</v>
      </c>
      <c r="G44" s="2">
        <f>5*(SUM(G$6:G19)/SUM(G$6:G$23))</f>
        <v>1.6364416781794022</v>
      </c>
      <c r="K44" s="2">
        <f>5*(SUM(K$6:K19)/SUM(K$6:K$23))</f>
        <v>1.543240084262516</v>
      </c>
      <c r="O44" s="2">
        <f>5*(SUM(O$6:O19)/SUM(O$6:O$23))</f>
        <v>1.4924411513843807</v>
      </c>
      <c r="S44" s="2">
        <f>5*(SUM(S$6:S19)/SUM(S$6:S$23))</f>
        <v>1.1739495711804127</v>
      </c>
      <c r="W44" s="2">
        <f>5*(SUM(W$6:W19)/SUM(W$6:W$23))</f>
        <v>1.1921845583355946</v>
      </c>
      <c r="AA44" s="2">
        <f>5*(SUM(AA$6:AA19)/SUM(AA$6:AA$23))</f>
        <v>0.82534189502641253</v>
      </c>
      <c r="AE44" s="2">
        <f>5*(SUM(AE$6:AE19)/SUM(AE$6:AE$23))</f>
        <v>0.81840780474982311</v>
      </c>
      <c r="AI44" s="2">
        <f>5*(SUM(AI$6:AI19)/SUM(AI$6:AI$23))</f>
        <v>0.49437750343092673</v>
      </c>
      <c r="AM44" s="2">
        <f>5*(SUM(AM$6:AM19)/SUM(AM$6:AM$23))</f>
        <v>0.61909161098853505</v>
      </c>
      <c r="AQ44" s="2">
        <f>100*(SUM(AQ$6:AQ19)/SUM(AQ$6:AQ20))</f>
        <v>72.298692570477769</v>
      </c>
      <c r="AU44" s="2">
        <f>100*(SUM(AU$6:AU19)/SUM(AU$6:AU20))</f>
        <v>59.642471342509864</v>
      </c>
      <c r="AY44" s="2">
        <f>100*(SUM(AY$6:AY19)/SUM(AY$6:AY20))</f>
        <v>64.645773336916491</v>
      </c>
      <c r="BC44" s="2">
        <f>100*(SUM(BC$7:BC19)/SUM(BC$7:BC20))</f>
        <v>66.815039952304119</v>
      </c>
      <c r="BG44" s="2">
        <f>100*(SUM(BG$7:BG19)/SUM(BG$7:BG20))</f>
        <v>68.752146261961883</v>
      </c>
      <c r="BK44" s="2">
        <f>100*(SUM(BK$7:BK19)/SUM(BK$7:BK20))</f>
        <v>71.57824602931511</v>
      </c>
      <c r="BO44" s="2">
        <f>100*(SUM(BO$9:BO19)/SUM(BO$9:BO20))</f>
        <v>62.618088361117522</v>
      </c>
      <c r="BS44" s="2">
        <f>100*(SUM(BS$7:BS19)/SUM(BS$7:BS20))</f>
        <v>65.6240394620567</v>
      </c>
      <c r="BW44" s="2">
        <f>100*(SUM(BW$7:BW19)/SUM(BW$7:BW20))</f>
        <v>67.276610401799061</v>
      </c>
      <c r="CA44" s="2">
        <f>5*(SUM(CA$3:CA19)/SUM(CA$3:CA$23))</f>
        <v>1.4931650003701511</v>
      </c>
    </row>
    <row r="45" spans="1:79" x14ac:dyDescent="0.3">
      <c r="A45" s="1" t="s">
        <v>34</v>
      </c>
      <c r="C45" s="2">
        <f>5*(SUM(C$6:C20)/SUM(C$6:C$23))</f>
        <v>2.1463404955905592</v>
      </c>
      <c r="G45" s="2">
        <f>5*(SUM(G$6:G20)/SUM(G$6:G$23))</f>
        <v>2.1210675617585464</v>
      </c>
      <c r="K45" s="2">
        <f>5*(SUM(K$6:K20)/SUM(K$6:K$23))</f>
        <v>2.0202810963715798</v>
      </c>
      <c r="O45" s="2">
        <f>5*(SUM(O$6:O20)/SUM(O$6:O$23))</f>
        <v>1.9783797236945873</v>
      </c>
      <c r="S45" s="2">
        <f>5*(SUM(S$6:S20)/SUM(S$6:S$23))</f>
        <v>1.6226788110508696</v>
      </c>
      <c r="W45" s="2">
        <f>5*(SUM(W$6:W20)/SUM(W$6:W$23))</f>
        <v>1.651685678137468</v>
      </c>
      <c r="AA45" s="2">
        <f>5*(SUM(AA$6:AA20)/SUM(AA$6:AA$23))</f>
        <v>1.2323545955414437</v>
      </c>
      <c r="AE45" s="2">
        <f>5*(SUM(AE$6:AE20)/SUM(AE$6:AE$23))</f>
        <v>1.2231065099883349</v>
      </c>
      <c r="AI45" s="2">
        <f>5*(SUM(AI$6:AI20)/SUM(AI$6:AI$23))</f>
        <v>0.62066913080768493</v>
      </c>
      <c r="AM45" s="2">
        <f>5*(SUM(AM$6:AM20)/SUM(AM$6:AM$23))</f>
        <v>0.80564501750148687</v>
      </c>
      <c r="AQ45" s="2">
        <f>100*(SUM(AQ$6:AQ20)/SUM(AQ$6:AQ21))</f>
        <v>47.955323953806712</v>
      </c>
      <c r="AU45" s="2">
        <f>100*(SUM(AU$6:AU20)/SUM(AU$6:AU21))</f>
        <v>43.037594547063691</v>
      </c>
      <c r="AY45" s="2">
        <f>100*(SUM(AY$6:AY20)/SUM(AY$6:AY21))</f>
        <v>45.337821029667204</v>
      </c>
      <c r="BC45" s="2">
        <f>100*(SUM(BC$7:BC20)/SUM(BC$7:BC21))</f>
        <v>55.356573959701485</v>
      </c>
      <c r="BG45" s="2">
        <f>100*(SUM(BG$7:BG20)/SUM(BG$7:BG21))</f>
        <v>54.799011882921121</v>
      </c>
      <c r="BK45" s="2">
        <f>100*(SUM(BK$7:BK20)/SUM(BK$7:BK21))</f>
        <v>55.166133822576491</v>
      </c>
      <c r="BO45" s="2">
        <f>100*(SUM(BO$9:BO20)/SUM(BO$9:BO21))</f>
        <v>52.259154156878736</v>
      </c>
      <c r="BS45" s="2">
        <f>100*(SUM(BS$7:BS20)/SUM(BS$7:BS21))</f>
        <v>52.42962284975421</v>
      </c>
      <c r="BW45" s="2">
        <f>100*(SUM(BW$7:BW20)/SUM(BW$7:BW21))</f>
        <v>51.672971879835814</v>
      </c>
      <c r="CA45" s="2">
        <f>5*(SUM(CA$3:CA20)/SUM(CA$3:CA$23))</f>
        <v>1.9483841313949737</v>
      </c>
    </row>
    <row r="46" spans="1:79" x14ac:dyDescent="0.3">
      <c r="A46" s="1" t="s">
        <v>29</v>
      </c>
      <c r="C46" s="2">
        <f>5*(SUM(C$6:C21)/SUM(C$6:C$23))</f>
        <v>3.3921155162349659</v>
      </c>
      <c r="G46" s="2">
        <f>5*(SUM(G$6:G21)/SUM(G$6:G$23))</f>
        <v>3.3640772187871679</v>
      </c>
      <c r="K46" s="2">
        <f>5*(SUM(K$6:K21)/SUM(K$6:K$23))</f>
        <v>3.2644279251094277</v>
      </c>
      <c r="O46" s="2">
        <f>5*(SUM(O$6:O21)/SUM(O$6:O$23))</f>
        <v>3.2432975413063381</v>
      </c>
      <c r="S46" s="2">
        <f>5*(SUM(S$6:S21)/SUM(S$6:S$23))</f>
        <v>2.8946719191640575</v>
      </c>
      <c r="W46" s="2">
        <f>5*(SUM(W$6:W21)/SUM(W$6:W$23))</f>
        <v>2.9391084381885113</v>
      </c>
      <c r="AA46" s="2">
        <f>5*(SUM(AA$6:AA21)/SUM(AA$6:AA$23))</f>
        <v>2.4663809599343298</v>
      </c>
      <c r="AE46" s="2">
        <f>5*(SUM(AE$6:AE21)/SUM(AE$6:AE$23))</f>
        <v>2.4582657136948449</v>
      </c>
      <c r="AI46" s="2">
        <f>5*(SUM(AI$6:AI21)/SUM(AI$6:AI$23))</f>
        <v>1.4026224025858915</v>
      </c>
      <c r="AM46" s="2">
        <f>5*(SUM(AM$6:AM21)/SUM(AM$6:AM$23))</f>
        <v>1.8053259355281011</v>
      </c>
      <c r="AQ46" s="2">
        <f>100*(SUM(AQ$6:AQ21)/SUM(AQ$6:AQ22))</f>
        <v>47.185661620733846</v>
      </c>
      <c r="AU46" s="2">
        <f>100*(SUM(AU$6:AU21)/SUM(AU$6:AU22))</f>
        <v>45.403648811088381</v>
      </c>
      <c r="AY46" s="2">
        <f>100*(SUM(AY$6:AY21)/SUM(AY$6:AY22))</f>
        <v>37.787246559010221</v>
      </c>
      <c r="BC46" s="2">
        <f>100*(SUM(BC$7:BC21)/SUM(BC$7:BC22))</f>
        <v>57.614761593430742</v>
      </c>
      <c r="BG46" s="2">
        <f>100*(SUM(BG$7:BG21)/SUM(BG$7:BG22))</f>
        <v>56.888487809656986</v>
      </c>
      <c r="BK46" s="2">
        <f>100*(SUM(BK$7:BK21)/SUM(BK$7:BK22))</f>
        <v>54.700615070464195</v>
      </c>
      <c r="BO46" s="2">
        <f>100*(SUM(BO$9:BO21)/SUM(BO$9:BO22))</f>
        <v>56.634965576826005</v>
      </c>
      <c r="BS46" s="2">
        <f>100*(SUM(BS$7:BS21)/SUM(BS$7:BS22))</f>
        <v>57.000957034726142</v>
      </c>
      <c r="BW46" s="2">
        <f>100*(SUM(BW$7:BW21)/SUM(BW$7:BW22))</f>
        <v>53.399822460834933</v>
      </c>
      <c r="CA46" s="2">
        <f>5*(SUM(CA$3:CA21)/SUM(CA$3:CA$23))</f>
        <v>3.1825708574463398</v>
      </c>
    </row>
    <row r="47" spans="1:79" x14ac:dyDescent="0.3">
      <c r="A47" s="1" t="s">
        <v>26</v>
      </c>
      <c r="C47" s="2">
        <f>5*(SUM(C$6:C22)/SUM(C$6:C$23))</f>
        <v>4.9280772463344542</v>
      </c>
      <c r="G47" s="2">
        <f>5*(SUM(G$6:G22)/SUM(G$6:G$23))</f>
        <v>4.929273991626034</v>
      </c>
      <c r="K47" s="2">
        <f>5*(SUM(K$6:K22)/SUM(K$6:K$23))</f>
        <v>4.9187442433194279</v>
      </c>
      <c r="O47" s="2">
        <f>5*(SUM(O$6:O22)/SUM(O$6:O$23))</f>
        <v>4.9207298433487017</v>
      </c>
      <c r="S47" s="2">
        <f>5*(SUM(S$6:S22)/SUM(S$6:S$23))</f>
        <v>4.8599104964483271</v>
      </c>
      <c r="W47" s="2">
        <f>5*(SUM(W$6:W22)/SUM(W$6:W$23))</f>
        <v>4.8777454540231338</v>
      </c>
      <c r="AA47" s="2">
        <f>5*(SUM(AA$6:AA22)/SUM(AA$6:AA$23))</f>
        <v>4.7555762452814507</v>
      </c>
      <c r="AE47" s="2">
        <f>5*(SUM(AE$6:AE22)/SUM(AE$6:AE$23))</f>
        <v>4.7489654812140625</v>
      </c>
      <c r="AI47" s="2">
        <f>5*(SUM(AI$6:AI22)/SUM(AI$6:AI$23))</f>
        <v>3.1727074743266934</v>
      </c>
      <c r="AM47" s="2">
        <f>5*(SUM(AM$6:AM22)/SUM(AM$6:AM$23))</f>
        <v>3.9706342782023354</v>
      </c>
      <c r="AQ47" s="2">
        <f>100*(SUM(AQ$6:AQ22)/SUM(AQ$6:AQ23))</f>
        <v>89.98622277718647</v>
      </c>
      <c r="AU47" s="2">
        <f>100*(SUM(AU$6:AU22)/SUM(AU$6:AU23))</f>
        <v>85.156563477753082</v>
      </c>
      <c r="AY47" s="2">
        <f>100*(SUM(AY$6:AY22)/SUM(AY$6:AY23))</f>
        <v>72.28133534523198</v>
      </c>
      <c r="BC47" s="2">
        <f>100*(SUM(BC$7:BC22)/SUM(BC$7:BC23))</f>
        <v>94.664102844040173</v>
      </c>
      <c r="BG47" s="2">
        <f>100*(SUM(BG$7:BG22)/SUM(BG$7:BG23))</f>
        <v>93.814203130050032</v>
      </c>
      <c r="BK47" s="2">
        <f>100*(SUM(BK$7:BK22)/SUM(BK$7:BK23))</f>
        <v>87.943184980779122</v>
      </c>
      <c r="BO47" s="2">
        <f>100*(SUM(BO$9:BO22)/SUM(BO$9:BO23))</f>
        <v>96.761274707622718</v>
      </c>
      <c r="BS47" s="2">
        <f>100*(SUM(BS$7:BS22)/SUM(BS$7:BS23))</f>
        <v>97.198355202292191</v>
      </c>
      <c r="BW47" s="2">
        <f>100*(SUM(BW$7:BW22)/SUM(BW$7:BW23))</f>
        <v>94.288232817268437</v>
      </c>
      <c r="CA47" s="2">
        <f>5*(SUM(CA$3:CA22)/SUM(CA$3:CA$23))</f>
        <v>4.8726869349928332</v>
      </c>
    </row>
    <row r="48" spans="1:79" x14ac:dyDescent="0.3">
      <c r="A48" s="1" t="s">
        <v>584</v>
      </c>
      <c r="C48" s="2"/>
    </row>
    <row r="49" spans="1:23" x14ac:dyDescent="0.3">
      <c r="D49" s="1" t="s">
        <v>586</v>
      </c>
      <c r="E49" s="1" t="s">
        <v>587</v>
      </c>
      <c r="F49" s="1" t="s">
        <v>588</v>
      </c>
      <c r="G49" s="1" t="s">
        <v>589</v>
      </c>
      <c r="H49" s="1" t="s">
        <v>590</v>
      </c>
      <c r="I49" s="1" t="s">
        <v>591</v>
      </c>
      <c r="J49" s="1" t="s">
        <v>592</v>
      </c>
      <c r="K49" s="1" t="s">
        <v>593</v>
      </c>
      <c r="L49" s="1" t="s">
        <v>594</v>
      </c>
      <c r="M49" s="1" t="s">
        <v>595</v>
      </c>
      <c r="N49" s="1" t="s">
        <v>596</v>
      </c>
      <c r="O49" s="1" t="s">
        <v>597</v>
      </c>
      <c r="P49" s="1" t="s">
        <v>598</v>
      </c>
      <c r="Q49" s="1" t="s">
        <v>601</v>
      </c>
      <c r="R49" s="1" t="s">
        <v>599</v>
      </c>
      <c r="S49" s="1" t="s">
        <v>620</v>
      </c>
      <c r="T49" s="1" t="s">
        <v>598</v>
      </c>
      <c r="U49" s="1" t="s">
        <v>597</v>
      </c>
      <c r="V49" s="1" t="s">
        <v>596</v>
      </c>
      <c r="W49" s="1" t="s">
        <v>602</v>
      </c>
    </row>
    <row r="50" spans="1:23" x14ac:dyDescent="0.3">
      <c r="B50" s="2"/>
      <c r="C50" s="3" t="str">
        <f t="shared" ref="C50:C68" si="0">A27</f>
        <v>21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2"/>
      <c r="S50" s="2"/>
      <c r="T50" s="2"/>
      <c r="U50" s="2"/>
      <c r="V50" s="2"/>
      <c r="W50" s="2"/>
    </row>
    <row r="51" spans="1:23" x14ac:dyDescent="0.3">
      <c r="B51" s="2">
        <v>23</v>
      </c>
      <c r="C51" s="3" t="str">
        <f t="shared" si="0"/>
        <v>20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2"/>
      <c r="S51" s="2"/>
      <c r="T51" s="2"/>
      <c r="U51" s="2"/>
      <c r="V51" s="2"/>
      <c r="W51" s="2">
        <f t="shared" ref="W51:W69" si="1">CA28</f>
        <v>3.0228188896876964E-3</v>
      </c>
    </row>
    <row r="52" spans="1:23" x14ac:dyDescent="0.3">
      <c r="B52" s="2">
        <v>22</v>
      </c>
      <c r="C52" s="3" t="str">
        <f t="shared" si="0"/>
        <v>19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2"/>
      <c r="S52" s="2"/>
      <c r="T52" s="2"/>
      <c r="U52" s="2"/>
      <c r="V52" s="2"/>
      <c r="W52" s="2">
        <f t="shared" si="1"/>
        <v>5.5327711212513793E-3</v>
      </c>
    </row>
    <row r="53" spans="1:23" s="2" customFormat="1" x14ac:dyDescent="0.3">
      <c r="B53" s="2">
        <v>21</v>
      </c>
      <c r="C53" s="3" t="str">
        <f t="shared" si="0"/>
        <v>18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W53" s="2">
        <f t="shared" si="1"/>
        <v>7.8871587280151673E-3</v>
      </c>
    </row>
    <row r="54" spans="1:23" s="2" customFormat="1" x14ac:dyDescent="0.3">
      <c r="B54" s="2">
        <v>20</v>
      </c>
      <c r="C54" s="3" t="str">
        <f t="shared" si="0"/>
        <v>17</v>
      </c>
      <c r="D54" s="3">
        <f t="shared" ref="D54:D69" si="2">C31</f>
        <v>1.9340734770809842E-3</v>
      </c>
      <c r="E54" s="3">
        <f t="shared" ref="E54:E69" si="3">G31</f>
        <v>2.4527914113300843E-3</v>
      </c>
      <c r="F54" s="3">
        <f t="shared" ref="F54:F69" si="4">K31</f>
        <v>1.8107931345848756E-3</v>
      </c>
      <c r="G54" s="3">
        <f t="shared" ref="G54:G69" si="5">O31</f>
        <v>1.7337741047757681E-3</v>
      </c>
      <c r="H54" s="3">
        <f t="shared" ref="H54:H69" si="6">S31</f>
        <v>7.5661906455984482E-4</v>
      </c>
      <c r="I54" s="3">
        <f t="shared" ref="I54:I69" si="7">W31</f>
        <v>7.3326923218945792E-4</v>
      </c>
      <c r="J54" s="3"/>
      <c r="K54" s="3"/>
      <c r="L54" s="3"/>
      <c r="M54" s="3"/>
      <c r="N54" s="3">
        <f t="shared" ref="N54:N69" si="8">AQ31</f>
        <v>36.037841217426134</v>
      </c>
      <c r="O54" s="3"/>
      <c r="P54" s="3"/>
      <c r="Q54" s="3"/>
      <c r="W54" s="2">
        <f>CA31</f>
        <v>1.0059697304041718E-2</v>
      </c>
    </row>
    <row r="55" spans="1:23" s="2" customFormat="1" x14ac:dyDescent="0.3">
      <c r="A55" s="2">
        <f t="shared" ref="A55:A69" si="9">((B55-3)*3)/$A$142</f>
        <v>4.2477876106194685</v>
      </c>
      <c r="B55" s="2">
        <v>19</v>
      </c>
      <c r="C55" s="3" t="str">
        <f t="shared" si="0"/>
        <v>16</v>
      </c>
      <c r="D55" s="3">
        <f t="shared" si="2"/>
        <v>4.9215957325854714E-3</v>
      </c>
      <c r="E55" s="3">
        <f t="shared" si="3"/>
        <v>5.3629549408775725E-3</v>
      </c>
      <c r="F55" s="3">
        <f t="shared" si="4"/>
        <v>4.2934943430244571E-3</v>
      </c>
      <c r="G55" s="3">
        <f t="shared" si="5"/>
        <v>4.2702692416821475E-3</v>
      </c>
      <c r="H55" s="3">
        <f t="shared" si="6"/>
        <v>1.5978998628147765E-3</v>
      </c>
      <c r="I55" s="3">
        <f t="shared" si="7"/>
        <v>1.6118362372169667E-3</v>
      </c>
      <c r="J55" s="3"/>
      <c r="K55" s="3"/>
      <c r="L55" s="3"/>
      <c r="M55" s="3">
        <f t="shared" ref="M55:M69" si="10">AM32</f>
        <v>5.2237666394424178E-4</v>
      </c>
      <c r="N55" s="3">
        <f t="shared" si="8"/>
        <v>53.964444087270266</v>
      </c>
      <c r="O55" s="3">
        <f t="shared" ref="O55:O69" si="11">AU32</f>
        <v>45.692285225828897</v>
      </c>
      <c r="P55" s="3"/>
      <c r="Q55" s="3">
        <f t="shared" ref="Q55:Q69" si="12">BC32</f>
        <v>52.760704375646547</v>
      </c>
      <c r="R55" s="2">
        <f t="shared" ref="R55:R69" si="13">BG32</f>
        <v>48.697209648791258</v>
      </c>
      <c r="S55" s="2">
        <f t="shared" ref="S55:S69" si="14">BK32</f>
        <v>46.581001298684377</v>
      </c>
      <c r="U55" s="2">
        <f t="shared" ref="U55:U69" si="15">BS32</f>
        <v>52.861289974172173</v>
      </c>
      <c r="V55" s="2">
        <f t="shared" ref="V55:V69" si="16">BW32</f>
        <v>65.084962265230729</v>
      </c>
      <c r="W55" s="2">
        <f t="shared" si="1"/>
        <v>1.3341934531957068E-2</v>
      </c>
    </row>
    <row r="56" spans="1:23" s="2" customFormat="1" x14ac:dyDescent="0.3">
      <c r="A56" s="2">
        <f t="shared" si="9"/>
        <v>3.9823008849557517</v>
      </c>
      <c r="B56" s="2">
        <v>18</v>
      </c>
      <c r="C56" s="3" t="str">
        <f t="shared" si="0"/>
        <v>15</v>
      </c>
      <c r="D56" s="3">
        <f t="shared" si="2"/>
        <v>7.8229445965110889E-3</v>
      </c>
      <c r="E56" s="3">
        <f t="shared" si="3"/>
        <v>8.9988231422527352E-3</v>
      </c>
      <c r="F56" s="3">
        <f t="shared" si="4"/>
        <v>7.3741317536568877E-3</v>
      </c>
      <c r="G56" s="3">
        <f t="shared" si="5"/>
        <v>6.9857598056267921E-3</v>
      </c>
      <c r="H56" s="3">
        <f t="shared" si="6"/>
        <v>2.6066656528629991E-3</v>
      </c>
      <c r="I56" s="3">
        <f t="shared" si="7"/>
        <v>2.652789022855716E-3</v>
      </c>
      <c r="J56" s="3">
        <f t="shared" ref="J56:J69" si="17">AA33</f>
        <v>5.2532231489593902E-4</v>
      </c>
      <c r="K56" s="3">
        <f t="shared" ref="K56:K69" si="18">AE33</f>
        <v>6.1438984487915244E-4</v>
      </c>
      <c r="L56" s="3"/>
      <c r="M56" s="3">
        <f t="shared" si="10"/>
        <v>1.5409208785805383E-3</v>
      </c>
      <c r="N56" s="3">
        <f t="shared" si="8"/>
        <v>70.041351151494467</v>
      </c>
      <c r="O56" s="3">
        <f t="shared" si="11"/>
        <v>64.298050391244971</v>
      </c>
      <c r="P56" s="3"/>
      <c r="Q56" s="3">
        <f t="shared" si="12"/>
        <v>72.391932362362184</v>
      </c>
      <c r="R56" s="2">
        <f t="shared" si="13"/>
        <v>64.713198235785384</v>
      </c>
      <c r="S56" s="2">
        <f t="shared" si="14"/>
        <v>56.749686835958478</v>
      </c>
      <c r="U56" s="2">
        <f t="shared" si="15"/>
        <v>70.747005487988474</v>
      </c>
      <c r="V56" s="2">
        <f t="shared" si="16"/>
        <v>72.00160821550088</v>
      </c>
      <c r="W56" s="2">
        <f t="shared" si="1"/>
        <v>1.6822076491432546E-2</v>
      </c>
    </row>
    <row r="57" spans="1:23" s="2" customFormat="1" x14ac:dyDescent="0.3">
      <c r="A57" s="2">
        <f t="shared" si="9"/>
        <v>3.716814159292035</v>
      </c>
      <c r="B57" s="2">
        <v>17</v>
      </c>
      <c r="C57" s="3" t="str">
        <f t="shared" si="0"/>
        <v>14</v>
      </c>
      <c r="D57" s="3">
        <f t="shared" si="2"/>
        <v>1.1939514746994076E-2</v>
      </c>
      <c r="E57" s="3">
        <f t="shared" si="3"/>
        <v>1.2930072165488578E-2</v>
      </c>
      <c r="F57" s="3">
        <f t="shared" si="4"/>
        <v>1.0764545006377147E-2</v>
      </c>
      <c r="G57" s="3">
        <f t="shared" si="5"/>
        <v>9.7489096245009267E-3</v>
      </c>
      <c r="H57" s="3">
        <f t="shared" si="6"/>
        <v>3.6187378815463632E-3</v>
      </c>
      <c r="I57" s="3">
        <f t="shared" si="7"/>
        <v>3.9898124009205968E-3</v>
      </c>
      <c r="J57" s="3">
        <f t="shared" si="17"/>
        <v>1.2850856173747512E-3</v>
      </c>
      <c r="K57" s="3">
        <f t="shared" si="18"/>
        <v>1.2666621729911546E-3</v>
      </c>
      <c r="L57" s="3"/>
      <c r="M57" s="3">
        <f t="shared" si="10"/>
        <v>2.5082089214110235E-3</v>
      </c>
      <c r="N57" s="3">
        <f t="shared" si="8"/>
        <v>65.091443122826632</v>
      </c>
      <c r="O57" s="3">
        <f t="shared" si="11"/>
        <v>67.275315835939637</v>
      </c>
      <c r="P57" s="3"/>
      <c r="Q57" s="3">
        <f t="shared" si="12"/>
        <v>65.601844167471228</v>
      </c>
      <c r="R57" s="2">
        <f t="shared" si="13"/>
        <v>61.180732672661108</v>
      </c>
      <c r="S57" s="2">
        <f t="shared" si="14"/>
        <v>60.707038720036742</v>
      </c>
      <c r="T57" s="2">
        <f t="shared" ref="T57:T69" si="19">BO34</f>
        <v>49.421523530101346</v>
      </c>
      <c r="U57" s="2">
        <f t="shared" si="15"/>
        <v>64.306079311642989</v>
      </c>
      <c r="V57" s="2">
        <f t="shared" si="16"/>
        <v>63.404237860408664</v>
      </c>
      <c r="W57" s="2">
        <f t="shared" si="1"/>
        <v>2.0776578149705051E-2</v>
      </c>
    </row>
    <row r="58" spans="1:23" s="2" customFormat="1" x14ac:dyDescent="0.3">
      <c r="A58" s="2">
        <f t="shared" si="9"/>
        <v>3.4513274336283182</v>
      </c>
      <c r="B58" s="2">
        <v>16</v>
      </c>
      <c r="C58" s="3" t="str">
        <f t="shared" si="0"/>
        <v>13</v>
      </c>
      <c r="D58" s="3">
        <f t="shared" si="2"/>
        <v>1.8909226408525576E-2</v>
      </c>
      <c r="E58" s="3">
        <f t="shared" si="3"/>
        <v>1.9360896230519051E-2</v>
      </c>
      <c r="F58" s="3">
        <f t="shared" si="4"/>
        <v>1.5753708637806813E-2</v>
      </c>
      <c r="G58" s="3">
        <f t="shared" si="5"/>
        <v>1.4597948109962464E-2</v>
      </c>
      <c r="H58" s="3">
        <f t="shared" si="6"/>
        <v>6.2793926175090803E-3</v>
      </c>
      <c r="I58" s="3">
        <f t="shared" si="7"/>
        <v>6.8960450206169161E-3</v>
      </c>
      <c r="J58" s="3">
        <f t="shared" si="17"/>
        <v>2.7148121450682825E-3</v>
      </c>
      <c r="K58" s="3">
        <f t="shared" si="18"/>
        <v>2.6489599440217234E-3</v>
      </c>
      <c r="L58" s="3">
        <f t="shared" ref="L58:L69" si="20">AI35</f>
        <v>7.456188272850434E-4</v>
      </c>
      <c r="M58" s="3">
        <f t="shared" si="10"/>
        <v>3.2144386682620091E-3</v>
      </c>
      <c r="N58" s="3">
        <f t="shared" si="8"/>
        <v>69.361938379698287</v>
      </c>
      <c r="O58" s="3">
        <f t="shared" si="11"/>
        <v>77.057783069139859</v>
      </c>
      <c r="P58" s="3"/>
      <c r="Q58" s="3">
        <f t="shared" si="12"/>
        <v>75.083189845137809</v>
      </c>
      <c r="R58" s="6">
        <f t="shared" si="13"/>
        <v>72.585596762472846</v>
      </c>
      <c r="S58" s="6">
        <f t="shared" si="14"/>
        <v>73.26951202990368</v>
      </c>
      <c r="T58" s="6">
        <f t="shared" si="19"/>
        <v>56.216420916188916</v>
      </c>
      <c r="U58" s="2">
        <f t="shared" si="15"/>
        <v>74.250464240217468</v>
      </c>
      <c r="V58" s="2">
        <f t="shared" si="16"/>
        <v>72.175652208776739</v>
      </c>
      <c r="W58" s="2">
        <f t="shared" si="1"/>
        <v>2.7383644413293447E-2</v>
      </c>
    </row>
    <row r="59" spans="1:23" s="2" customFormat="1" x14ac:dyDescent="0.3">
      <c r="A59" s="2">
        <f t="shared" si="9"/>
        <v>3.1858407079646014</v>
      </c>
      <c r="B59" s="2">
        <v>15</v>
      </c>
      <c r="C59" s="3" t="str">
        <f t="shared" si="0"/>
        <v>12</v>
      </c>
      <c r="D59" s="3">
        <f t="shared" si="2"/>
        <v>2.399112657662001E-2</v>
      </c>
      <c r="E59" s="3">
        <f t="shared" si="3"/>
        <v>2.4846645378497671E-2</v>
      </c>
      <c r="F59" s="3">
        <f t="shared" si="4"/>
        <v>1.9925734216839637E-2</v>
      </c>
      <c r="G59" s="3">
        <f t="shared" si="5"/>
        <v>1.889155450880832E-2</v>
      </c>
      <c r="H59" s="3">
        <f t="shared" si="6"/>
        <v>9.0073638890904081E-3</v>
      </c>
      <c r="I59" s="3">
        <f t="shared" si="7"/>
        <v>9.0709598343472718E-3</v>
      </c>
      <c r="J59" s="3">
        <f t="shared" si="17"/>
        <v>4.162684741883773E-3</v>
      </c>
      <c r="K59" s="3">
        <f t="shared" si="18"/>
        <v>3.7802157416985242E-3</v>
      </c>
      <c r="L59" s="3">
        <f t="shared" si="20"/>
        <v>3.7293056966563E-3</v>
      </c>
      <c r="M59" s="3">
        <f t="shared" si="10"/>
        <v>4.6655751007449167E-3</v>
      </c>
      <c r="N59" s="3">
        <f t="shared" si="8"/>
        <v>69.826097168795528</v>
      </c>
      <c r="O59" s="3">
        <f t="shared" si="11"/>
        <v>74.137618845317661</v>
      </c>
      <c r="P59" s="3"/>
      <c r="Q59" s="3">
        <f t="shared" si="12"/>
        <v>85.404416140339507</v>
      </c>
      <c r="R59" s="2">
        <f t="shared" si="13"/>
        <v>79.889306717740681</v>
      </c>
      <c r="S59" s="2">
        <f t="shared" si="14"/>
        <v>78.675938143884821</v>
      </c>
      <c r="T59" s="2">
        <f t="shared" si="19"/>
        <v>72.415499699145471</v>
      </c>
      <c r="U59" s="2">
        <f t="shared" si="15"/>
        <v>81.042435042830348</v>
      </c>
      <c r="V59" s="2">
        <f t="shared" si="16"/>
        <v>75.703345455397169</v>
      </c>
      <c r="W59" s="2">
        <f t="shared" si="1"/>
        <v>3.4081690237141485E-2</v>
      </c>
    </row>
    <row r="60" spans="1:23" s="2" customFormat="1" x14ac:dyDescent="0.3">
      <c r="A60" s="2">
        <f t="shared" si="9"/>
        <v>2.9203539823008846</v>
      </c>
      <c r="B60" s="2">
        <v>14</v>
      </c>
      <c r="C60" s="3" t="str">
        <f t="shared" si="0"/>
        <v>11</v>
      </c>
      <c r="D60" s="3">
        <f t="shared" si="2"/>
        <v>2.8945500169364834E-2</v>
      </c>
      <c r="E60" s="3">
        <f t="shared" si="3"/>
        <v>2.9634142164223727E-2</v>
      </c>
      <c r="F60" s="3">
        <f t="shared" si="4"/>
        <v>2.3856371212551044E-2</v>
      </c>
      <c r="G60" s="3">
        <f t="shared" si="5"/>
        <v>2.279803872735962E-2</v>
      </c>
      <c r="H60" s="3">
        <f t="shared" si="6"/>
        <v>1.1490579002876169E-2</v>
      </c>
      <c r="I60" s="3">
        <f t="shared" si="7"/>
        <v>1.1199304636314369E-2</v>
      </c>
      <c r="J60" s="3">
        <f t="shared" si="17"/>
        <v>5.6760271515976339E-3</v>
      </c>
      <c r="K60" s="3">
        <f t="shared" si="18"/>
        <v>4.8560991597735052E-3</v>
      </c>
      <c r="L60" s="3">
        <f t="shared" si="20"/>
        <v>6.2592846399616604E-3</v>
      </c>
      <c r="M60" s="3">
        <f t="shared" si="10"/>
        <v>7.3478824973310635E-3</v>
      </c>
      <c r="N60" s="3">
        <f t="shared" si="8"/>
        <v>63.972941832228692</v>
      </c>
      <c r="O60" s="3">
        <f t="shared" si="11"/>
        <v>79.494300182037861</v>
      </c>
      <c r="P60" s="3"/>
      <c r="Q60" s="3">
        <f t="shared" si="12"/>
        <v>74.105934190403119</v>
      </c>
      <c r="R60" s="2">
        <f t="shared" si="13"/>
        <v>78.793632303785628</v>
      </c>
      <c r="S60" s="2">
        <f t="shared" si="14"/>
        <v>74.113618336866296</v>
      </c>
      <c r="T60" s="2">
        <f t="shared" si="19"/>
        <v>60.360143067920468</v>
      </c>
      <c r="U60" s="2">
        <f t="shared" si="15"/>
        <v>76.876213476345683</v>
      </c>
      <c r="V60" s="2">
        <f t="shared" si="16"/>
        <v>70.70448080676158</v>
      </c>
      <c r="W60" s="2">
        <f t="shared" si="1"/>
        <v>3.9209957625304347E-2</v>
      </c>
    </row>
    <row r="61" spans="1:23" s="2" customFormat="1" x14ac:dyDescent="0.3">
      <c r="A61" s="2">
        <f t="shared" si="9"/>
        <v>2.6548672566371678</v>
      </c>
      <c r="B61" s="5">
        <v>13</v>
      </c>
      <c r="C61" s="4" t="str">
        <f t="shared" si="0"/>
        <v>10</v>
      </c>
      <c r="D61" s="4">
        <f t="shared" si="2"/>
        <v>3.8286850038284928E-2</v>
      </c>
      <c r="E61" s="4">
        <f t="shared" si="3"/>
        <v>4.0750954285522924E-2</v>
      </c>
      <c r="F61" s="4">
        <f t="shared" si="4"/>
        <v>3.2633114203462495E-2</v>
      </c>
      <c r="G61" s="4">
        <f t="shared" si="5"/>
        <v>3.0727664260949552E-2</v>
      </c>
      <c r="H61" s="4">
        <f t="shared" si="6"/>
        <v>1.6497802084226357E-2</v>
      </c>
      <c r="I61" s="4">
        <f t="shared" si="7"/>
        <v>1.6040299348460046E-2</v>
      </c>
      <c r="J61" s="4">
        <f>AA38</f>
        <v>8.0216701108909612E-3</v>
      </c>
      <c r="K61" s="4">
        <f t="shared" si="18"/>
        <v>6.8808115468120337E-3</v>
      </c>
      <c r="L61" s="4">
        <f t="shared" si="20"/>
        <v>1.3115462810449577E-2</v>
      </c>
      <c r="M61" s="4">
        <f t="shared" si="10"/>
        <v>1.1289392656066488E-2</v>
      </c>
      <c r="N61" s="4">
        <f t="shared" si="8"/>
        <v>25.305686792340815</v>
      </c>
      <c r="O61" s="4">
        <f t="shared" si="11"/>
        <v>24.750817913676453</v>
      </c>
      <c r="P61" s="4">
        <f t="shared" ref="P61:P70" si="21">AY38</f>
        <v>7.6186367918673152</v>
      </c>
      <c r="Q61" s="4">
        <f t="shared" si="12"/>
        <v>19.660706220809836</v>
      </c>
      <c r="R61" s="5">
        <f>BG38</f>
        <v>30.23860453340826</v>
      </c>
      <c r="S61" s="5">
        <f t="shared" si="14"/>
        <v>26.465809969098668</v>
      </c>
      <c r="T61" s="5">
        <f t="shared" si="19"/>
        <v>9.2665961465111213</v>
      </c>
      <c r="U61" s="5">
        <f t="shared" si="15"/>
        <v>19.629981555753659</v>
      </c>
      <c r="V61" s="5">
        <f t="shared" si="16"/>
        <v>17.678227015680243</v>
      </c>
      <c r="W61" s="5">
        <f t="shared" si="1"/>
        <v>4.994467772035386E-2</v>
      </c>
    </row>
    <row r="62" spans="1:23" s="2" customFormat="1" x14ac:dyDescent="0.3">
      <c r="A62" s="2">
        <f t="shared" si="9"/>
        <v>2.389380530973451</v>
      </c>
      <c r="B62" s="2">
        <v>12</v>
      </c>
      <c r="C62" s="3" t="str">
        <f t="shared" si="0"/>
        <v>9</v>
      </c>
      <c r="D62" s="3">
        <f t="shared" si="2"/>
        <v>0.16899431089949762</v>
      </c>
      <c r="E62" s="3">
        <f t="shared" si="3"/>
        <v>0.17680237129621804</v>
      </c>
      <c r="F62" s="3">
        <f t="shared" si="4"/>
        <v>0.14582097689714646</v>
      </c>
      <c r="G62" s="3">
        <f t="shared" si="5"/>
        <v>0.14193575644460171</v>
      </c>
      <c r="H62" s="3">
        <f t="shared" si="6"/>
        <v>8.4838001378321842E-2</v>
      </c>
      <c r="I62" s="3">
        <f t="shared" si="7"/>
        <v>8.5995433224553622E-2</v>
      </c>
      <c r="J62" s="3">
        <f t="shared" si="17"/>
        <v>4.2914011464453117E-2</v>
      </c>
      <c r="K62" s="3">
        <f t="shared" si="18"/>
        <v>4.1406692713096889E-2</v>
      </c>
      <c r="L62" s="3">
        <f t="shared" si="20"/>
        <v>5.478996388824843E-2</v>
      </c>
      <c r="M62" s="3">
        <f t="shared" si="10"/>
        <v>4.6957046128896777E-2</v>
      </c>
      <c r="N62" s="3">
        <f t="shared" si="8"/>
        <v>33.456992227198221</v>
      </c>
      <c r="O62" s="3">
        <f t="shared" si="11"/>
        <v>26.869043197945615</v>
      </c>
      <c r="P62" s="3">
        <f t="shared" si="21"/>
        <v>14.959566036458602</v>
      </c>
      <c r="Q62" s="3">
        <f t="shared" si="12"/>
        <v>24.358770683219895</v>
      </c>
      <c r="R62" s="2">
        <f t="shared" si="13"/>
        <v>32.189890776676464</v>
      </c>
      <c r="S62" s="2">
        <f t="shared" si="14"/>
        <v>31.858894455972514</v>
      </c>
      <c r="T62" s="2">
        <f t="shared" si="19"/>
        <v>22.115961603366021</v>
      </c>
      <c r="U62" s="2">
        <f t="shared" si="15"/>
        <v>27.271181387961025</v>
      </c>
      <c r="V62" s="2">
        <f t="shared" si="16"/>
        <v>27.940198501911446</v>
      </c>
      <c r="W62" s="2">
        <f t="shared" si="1"/>
        <v>0.16512773508995249</v>
      </c>
    </row>
    <row r="63" spans="1:23" s="2" customFormat="1" x14ac:dyDescent="0.3">
      <c r="A63" s="2">
        <f t="shared" si="9"/>
        <v>2.1238938053097343</v>
      </c>
      <c r="B63" s="2">
        <v>11</v>
      </c>
      <c r="C63" s="3" t="str">
        <f t="shared" si="0"/>
        <v>8</v>
      </c>
      <c r="D63" s="3">
        <f t="shared" si="2"/>
        <v>0.5653585120766067</v>
      </c>
      <c r="E63" s="3">
        <f t="shared" si="3"/>
        <v>0.59213576625006314</v>
      </c>
      <c r="F63" s="3">
        <f t="shared" si="4"/>
        <v>0.50693231979558717</v>
      </c>
      <c r="G63" s="3">
        <f t="shared" si="5"/>
        <v>0.46902443963763302</v>
      </c>
      <c r="H63" s="3">
        <f t="shared" si="6"/>
        <v>0.31044369867083138</v>
      </c>
      <c r="I63" s="3">
        <f t="shared" si="7"/>
        <v>0.31270827615192975</v>
      </c>
      <c r="J63" s="3">
        <f t="shared" si="17"/>
        <v>0.16307026890543158</v>
      </c>
      <c r="K63" s="3">
        <f t="shared" si="18"/>
        <v>0.15491717626598342</v>
      </c>
      <c r="L63" s="3">
        <f t="shared" si="20"/>
        <v>0.10095245782435043</v>
      </c>
      <c r="M63" s="3">
        <f t="shared" si="10"/>
        <v>0.11362145095077997</v>
      </c>
      <c r="N63" s="3">
        <f t="shared" si="8"/>
        <v>77.138191804904523</v>
      </c>
      <c r="O63" s="3">
        <f t="shared" si="11"/>
        <v>61.618038757278846</v>
      </c>
      <c r="P63" s="3">
        <f t="shared" si="21"/>
        <v>36.093294371897137</v>
      </c>
      <c r="Q63" s="3">
        <f t="shared" si="12"/>
        <v>58.134450648462192</v>
      </c>
      <c r="R63" s="2">
        <f t="shared" si="13"/>
        <v>66.665162314829828</v>
      </c>
      <c r="S63" s="2">
        <f t="shared" si="14"/>
        <v>70.493449529652892</v>
      </c>
      <c r="T63" s="2">
        <f t="shared" si="19"/>
        <v>61.08860508527205</v>
      </c>
      <c r="U63" s="2">
        <f t="shared" si="15"/>
        <v>68.719904316757138</v>
      </c>
      <c r="V63" s="2">
        <f t="shared" si="16"/>
        <v>70.974734883971081</v>
      </c>
      <c r="W63" s="2">
        <f t="shared" si="1"/>
        <v>0.49285012712702259</v>
      </c>
    </row>
    <row r="64" spans="1:23" s="2" customFormat="1" x14ac:dyDescent="0.3">
      <c r="A64" s="2">
        <f t="shared" si="9"/>
        <v>1.8584070796460175</v>
      </c>
      <c r="B64" s="2">
        <v>10</v>
      </c>
      <c r="C64" s="3" t="str">
        <f t="shared" si="0"/>
        <v>7</v>
      </c>
      <c r="D64" s="3">
        <f t="shared" si="2"/>
        <v>0.76529380002055281</v>
      </c>
      <c r="E64" s="3">
        <f t="shared" si="3"/>
        <v>0.7869771312908771</v>
      </c>
      <c r="F64" s="3">
        <f t="shared" si="4"/>
        <v>0.69077913298179472</v>
      </c>
      <c r="G64" s="3">
        <f t="shared" si="5"/>
        <v>0.6493174634301806</v>
      </c>
      <c r="H64" s="3">
        <f t="shared" si="6"/>
        <v>0.44521144697765624</v>
      </c>
      <c r="I64" s="3">
        <f t="shared" si="7"/>
        <v>0.44174520877038248</v>
      </c>
      <c r="J64" s="3">
        <f t="shared" si="17"/>
        <v>0.25289246351513595</v>
      </c>
      <c r="K64" s="3">
        <f t="shared" si="18"/>
        <v>0.23814275301865495</v>
      </c>
      <c r="L64" s="3">
        <f t="shared" si="20"/>
        <v>0.11633001331671031</v>
      </c>
      <c r="M64" s="3">
        <f t="shared" si="10"/>
        <v>0.14332908689758633</v>
      </c>
      <c r="N64" s="3">
        <f t="shared" si="8"/>
        <v>88.156478672792645</v>
      </c>
      <c r="O64" s="3">
        <f t="shared" si="11"/>
        <v>90.650045573607954</v>
      </c>
      <c r="P64" s="3">
        <f t="shared" si="21"/>
        <v>86.736798416293837</v>
      </c>
      <c r="Q64" s="3">
        <f t="shared" si="12"/>
        <v>92.37383593879899</v>
      </c>
      <c r="R64" s="2">
        <f t="shared" si="13"/>
        <v>91.454683915596675</v>
      </c>
      <c r="S64" s="2">
        <f t="shared" si="14"/>
        <v>88.900672539389561</v>
      </c>
      <c r="T64" s="2">
        <f t="shared" si="19"/>
        <v>92.543422985897337</v>
      </c>
      <c r="U64" s="2">
        <f t="shared" si="15"/>
        <v>91.535537780014948</v>
      </c>
      <c r="V64" s="2">
        <f t="shared" si="16"/>
        <v>87.589213805001975</v>
      </c>
      <c r="W64" s="2">
        <f t="shared" si="1"/>
        <v>0.65046552273553426</v>
      </c>
    </row>
    <row r="65" spans="1:54" s="2" customFormat="1" x14ac:dyDescent="0.3">
      <c r="A65" s="2">
        <f t="shared" si="9"/>
        <v>1.5929203539823007</v>
      </c>
      <c r="B65" s="2">
        <v>9</v>
      </c>
      <c r="C65" s="3" t="str">
        <f t="shared" si="0"/>
        <v>6</v>
      </c>
      <c r="D65" s="3">
        <f t="shared" si="2"/>
        <v>0.80891902676548688</v>
      </c>
      <c r="E65" s="3">
        <f t="shared" si="3"/>
        <v>0.83010552303873153</v>
      </c>
      <c r="F65" s="3">
        <f t="shared" si="4"/>
        <v>0.73037498026678738</v>
      </c>
      <c r="G65" s="3">
        <f t="shared" si="5"/>
        <v>0.68804659184799233</v>
      </c>
      <c r="H65" s="3">
        <f t="shared" si="6"/>
        <v>0.47628265291498029</v>
      </c>
      <c r="I65" s="3">
        <f t="shared" si="7"/>
        <v>0.47460258464170063</v>
      </c>
      <c r="J65" s="3">
        <f t="shared" si="17"/>
        <v>0.27810945479587196</v>
      </c>
      <c r="K65" s="3">
        <f t="shared" si="18"/>
        <v>0.26157502830549789</v>
      </c>
      <c r="L65" s="3">
        <f t="shared" si="20"/>
        <v>0.14940725991740686</v>
      </c>
      <c r="M65" s="3">
        <f t="shared" si="10"/>
        <v>0.16781085981756402</v>
      </c>
      <c r="N65" s="3">
        <f t="shared" si="8"/>
        <v>57.111430862108122</v>
      </c>
      <c r="O65" s="3">
        <f t="shared" si="11"/>
        <v>64.113900636120292</v>
      </c>
      <c r="P65" s="3">
        <f t="shared" si="21"/>
        <v>78.624217643627659</v>
      </c>
      <c r="Q65" s="3">
        <f t="shared" si="12"/>
        <v>79.986791741585179</v>
      </c>
      <c r="R65" s="2">
        <f t="shared" si="13"/>
        <v>65.854375320576835</v>
      </c>
      <c r="S65" s="2">
        <f t="shared" si="14"/>
        <v>57.427214124493773</v>
      </c>
      <c r="T65" s="2">
        <f t="shared" si="19"/>
        <v>75.462434777305873</v>
      </c>
      <c r="U65" s="2">
        <f t="shared" si="15"/>
        <v>59.462893356923566</v>
      </c>
      <c r="V65" s="2">
        <f t="shared" si="16"/>
        <v>49.755781452852332</v>
      </c>
      <c r="W65" s="2">
        <f t="shared" si="1"/>
        <v>0.69018365009016247</v>
      </c>
    </row>
    <row r="66" spans="1:54" s="2" customFormat="1" x14ac:dyDescent="0.3">
      <c r="A66" s="2">
        <f t="shared" si="9"/>
        <v>1.3274336283185839</v>
      </c>
      <c r="B66" s="2">
        <v>8</v>
      </c>
      <c r="C66" s="3" t="str">
        <f t="shared" si="0"/>
        <v>5</v>
      </c>
      <c r="D66" s="3">
        <f t="shared" si="2"/>
        <v>1.0600217276899677</v>
      </c>
      <c r="E66" s="3">
        <f t="shared" si="3"/>
        <v>1.0817406832517036</v>
      </c>
      <c r="F66" s="3">
        <f t="shared" si="4"/>
        <v>0.97797010501892401</v>
      </c>
      <c r="G66" s="3">
        <f t="shared" si="5"/>
        <v>0.92054939423325099</v>
      </c>
      <c r="H66" s="3">
        <f t="shared" si="6"/>
        <v>0.67956556735269946</v>
      </c>
      <c r="I66" s="3">
        <f t="shared" si="7"/>
        <v>0.67581058722616216</v>
      </c>
      <c r="J66" s="3">
        <f t="shared" si="17"/>
        <v>0.43765957474753314</v>
      </c>
      <c r="K66" s="3">
        <f t="shared" si="18"/>
        <v>0.41844871148740159</v>
      </c>
      <c r="L66" s="3">
        <f t="shared" si="20"/>
        <v>0.26143545838172932</v>
      </c>
      <c r="M66" s="3">
        <f t="shared" si="10"/>
        <v>0.31101472378079947</v>
      </c>
      <c r="N66" s="3">
        <f t="shared" si="8"/>
        <v>48.511711030312782</v>
      </c>
      <c r="O66" s="3">
        <f t="shared" si="11"/>
        <v>52.013405706277283</v>
      </c>
      <c r="P66" s="3">
        <f t="shared" si="21"/>
        <v>65.218535470188684</v>
      </c>
      <c r="Q66" s="3">
        <f t="shared" si="12"/>
        <v>64.335654595948938</v>
      </c>
      <c r="R66" s="2">
        <f t="shared" si="13"/>
        <v>54.691774525230684</v>
      </c>
      <c r="S66" s="2">
        <f t="shared" si="14"/>
        <v>52.517416163599975</v>
      </c>
      <c r="T66" s="2">
        <f t="shared" si="19"/>
        <v>61.866296072086122</v>
      </c>
      <c r="U66" s="2">
        <f t="shared" si="15"/>
        <v>53.425338218362903</v>
      </c>
      <c r="V66" s="2">
        <f t="shared" si="16"/>
        <v>49.778956492128486</v>
      </c>
      <c r="W66" s="2">
        <f t="shared" si="1"/>
        <v>0.94252645474635166</v>
      </c>
    </row>
    <row r="67" spans="1:54" s="2" customFormat="1" x14ac:dyDescent="0.3">
      <c r="A67" s="2">
        <f t="shared" si="9"/>
        <v>1.0619469026548671</v>
      </c>
      <c r="B67" s="2">
        <v>7</v>
      </c>
      <c r="C67" s="3" t="str">
        <f t="shared" si="0"/>
        <v>4</v>
      </c>
      <c r="D67" s="3">
        <f t="shared" si="2"/>
        <v>1.6413221886905229</v>
      </c>
      <c r="E67" s="3">
        <f t="shared" si="3"/>
        <v>1.6364416781794022</v>
      </c>
      <c r="F67" s="3">
        <f t="shared" si="4"/>
        <v>1.543240084262516</v>
      </c>
      <c r="G67" s="3">
        <f t="shared" si="5"/>
        <v>1.4924411513843807</v>
      </c>
      <c r="H67" s="3">
        <f t="shared" si="6"/>
        <v>1.1739495711804127</v>
      </c>
      <c r="I67" s="3">
        <f t="shared" si="7"/>
        <v>1.1921845583355946</v>
      </c>
      <c r="J67" s="3">
        <f t="shared" si="17"/>
        <v>0.82534189502641253</v>
      </c>
      <c r="K67" s="3">
        <f t="shared" si="18"/>
        <v>0.81840780474982311</v>
      </c>
      <c r="L67" s="3">
        <f t="shared" si="20"/>
        <v>0.49437750343092673</v>
      </c>
      <c r="M67" s="3">
        <f t="shared" si="10"/>
        <v>0.61909161098853505</v>
      </c>
      <c r="N67" s="3">
        <f t="shared" si="8"/>
        <v>72.298692570477769</v>
      </c>
      <c r="O67" s="3">
        <f t="shared" si="11"/>
        <v>59.642471342509864</v>
      </c>
      <c r="P67" s="3">
        <f t="shared" si="21"/>
        <v>64.645773336916491</v>
      </c>
      <c r="Q67" s="3">
        <f t="shared" si="12"/>
        <v>66.815039952304119</v>
      </c>
      <c r="R67" s="2">
        <f t="shared" si="13"/>
        <v>68.752146261961883</v>
      </c>
      <c r="S67" s="2">
        <f t="shared" si="14"/>
        <v>71.57824602931511</v>
      </c>
      <c r="T67" s="2">
        <f t="shared" si="19"/>
        <v>62.618088361117522</v>
      </c>
      <c r="U67" s="2">
        <f t="shared" si="15"/>
        <v>65.6240394620567</v>
      </c>
      <c r="V67" s="2">
        <f t="shared" si="16"/>
        <v>67.276610401799061</v>
      </c>
      <c r="W67" s="2">
        <f t="shared" si="1"/>
        <v>1.4931650003701511</v>
      </c>
    </row>
    <row r="68" spans="1:54" s="2" customFormat="1" x14ac:dyDescent="0.3">
      <c r="A68" s="2">
        <f t="shared" si="9"/>
        <v>0.79646017699115035</v>
      </c>
      <c r="B68" s="2">
        <v>6</v>
      </c>
      <c r="C68" s="3" t="str">
        <f t="shared" si="0"/>
        <v>3</v>
      </c>
      <c r="D68" s="3">
        <f t="shared" si="2"/>
        <v>2.1463404955905592</v>
      </c>
      <c r="E68" s="3">
        <f t="shared" si="3"/>
        <v>2.1210675617585464</v>
      </c>
      <c r="F68" s="3">
        <f t="shared" si="4"/>
        <v>2.0202810963715798</v>
      </c>
      <c r="G68" s="3">
        <f t="shared" si="5"/>
        <v>1.9783797236945873</v>
      </c>
      <c r="H68" s="3">
        <f t="shared" si="6"/>
        <v>1.6226788110508696</v>
      </c>
      <c r="I68" s="3">
        <f t="shared" si="7"/>
        <v>1.651685678137468</v>
      </c>
      <c r="J68" s="3">
        <f t="shared" si="17"/>
        <v>1.2323545955414437</v>
      </c>
      <c r="K68" s="3">
        <f t="shared" si="18"/>
        <v>1.2231065099883349</v>
      </c>
      <c r="L68" s="3">
        <f t="shared" si="20"/>
        <v>0.62066913080768493</v>
      </c>
      <c r="M68" s="3">
        <f t="shared" si="10"/>
        <v>0.80564501750148687</v>
      </c>
      <c r="N68" s="3">
        <f t="shared" si="8"/>
        <v>47.955323953806712</v>
      </c>
      <c r="O68" s="3">
        <f t="shared" si="11"/>
        <v>43.037594547063691</v>
      </c>
      <c r="P68" s="3">
        <f t="shared" si="21"/>
        <v>45.337821029667204</v>
      </c>
      <c r="Q68" s="3">
        <f t="shared" si="12"/>
        <v>55.356573959701485</v>
      </c>
      <c r="R68" s="2">
        <f t="shared" si="13"/>
        <v>54.799011882921121</v>
      </c>
      <c r="S68" s="2">
        <f t="shared" si="14"/>
        <v>55.166133822576491</v>
      </c>
      <c r="T68" s="2">
        <f t="shared" si="19"/>
        <v>52.259154156878736</v>
      </c>
      <c r="U68" s="2">
        <f t="shared" si="15"/>
        <v>52.42962284975421</v>
      </c>
      <c r="V68" s="2">
        <f t="shared" si="16"/>
        <v>51.672971879835814</v>
      </c>
      <c r="W68" s="2">
        <f t="shared" si="1"/>
        <v>1.9483841313949737</v>
      </c>
    </row>
    <row r="69" spans="1:54" s="2" customFormat="1" x14ac:dyDescent="0.3">
      <c r="A69" s="2">
        <f t="shared" si="9"/>
        <v>0.53097345132743357</v>
      </c>
      <c r="B69" s="2">
        <v>5</v>
      </c>
      <c r="C69" s="7" t="str">
        <f>A46</f>
        <v>2</v>
      </c>
      <c r="D69" s="3">
        <f t="shared" si="2"/>
        <v>3.3921155162349659</v>
      </c>
      <c r="E69" s="3">
        <f t="shared" si="3"/>
        <v>3.3640772187871679</v>
      </c>
      <c r="F69" s="3">
        <f t="shared" si="4"/>
        <v>3.2644279251094277</v>
      </c>
      <c r="G69" s="3">
        <f t="shared" si="5"/>
        <v>3.2432975413063381</v>
      </c>
      <c r="H69" s="3">
        <f t="shared" si="6"/>
        <v>2.8946719191640575</v>
      </c>
      <c r="I69" s="3">
        <f t="shared" si="7"/>
        <v>2.9391084381885113</v>
      </c>
      <c r="J69" s="3">
        <f t="shared" si="17"/>
        <v>2.4663809599343298</v>
      </c>
      <c r="K69" s="3">
        <f t="shared" si="18"/>
        <v>2.4582657136948449</v>
      </c>
      <c r="L69" s="3">
        <f t="shared" si="20"/>
        <v>1.4026224025858915</v>
      </c>
      <c r="M69" s="3">
        <f t="shared" si="10"/>
        <v>1.8053259355281011</v>
      </c>
      <c r="N69" s="3">
        <f t="shared" si="8"/>
        <v>47.185661620733846</v>
      </c>
      <c r="O69" s="3">
        <f t="shared" si="11"/>
        <v>45.403648811088381</v>
      </c>
      <c r="P69" s="3">
        <f t="shared" si="21"/>
        <v>37.787246559010221</v>
      </c>
      <c r="Q69" s="3">
        <f t="shared" si="12"/>
        <v>57.614761593430742</v>
      </c>
      <c r="R69" s="2">
        <f t="shared" si="13"/>
        <v>56.888487809656986</v>
      </c>
      <c r="S69" s="2">
        <f t="shared" si="14"/>
        <v>54.700615070464195</v>
      </c>
      <c r="T69" s="2">
        <f t="shared" si="19"/>
        <v>56.634965576826005</v>
      </c>
      <c r="U69" s="2">
        <f t="shared" si="15"/>
        <v>57.000957034726142</v>
      </c>
      <c r="V69" s="2">
        <f t="shared" si="16"/>
        <v>53.399822460834933</v>
      </c>
      <c r="W69" s="2">
        <f t="shared" si="1"/>
        <v>3.1825708574463398</v>
      </c>
    </row>
    <row r="70" spans="1:54" x14ac:dyDescent="0.3">
      <c r="A70" s="2">
        <f>((B70-3)*3)/$A$142</f>
        <v>0.26548672566371678</v>
      </c>
      <c r="B70" s="2">
        <v>4</v>
      </c>
      <c r="C70" s="7" t="str">
        <f>A47</f>
        <v>1</v>
      </c>
      <c r="D70" s="3">
        <f>C47</f>
        <v>4.9280772463344542</v>
      </c>
      <c r="E70" s="3">
        <f>G47</f>
        <v>4.929273991626034</v>
      </c>
      <c r="F70" s="3">
        <f>K47</f>
        <v>4.9187442433194279</v>
      </c>
      <c r="G70" s="3">
        <f>O47</f>
        <v>4.9207298433487017</v>
      </c>
      <c r="H70" s="3">
        <f>S47</f>
        <v>4.8599104964483271</v>
      </c>
      <c r="I70" s="3">
        <f>W47</f>
        <v>4.8777454540231338</v>
      </c>
      <c r="J70" s="3">
        <f>AA47</f>
        <v>4.7555762452814507</v>
      </c>
      <c r="K70" s="3">
        <f>AE47</f>
        <v>4.7489654812140625</v>
      </c>
      <c r="L70" s="3">
        <f>AI47</f>
        <v>3.1727074743266934</v>
      </c>
      <c r="M70" s="3">
        <f>AM47</f>
        <v>3.9706342782023354</v>
      </c>
      <c r="N70" s="3">
        <f>AQ47</f>
        <v>89.98622277718647</v>
      </c>
      <c r="O70" s="3">
        <f>AU47</f>
        <v>85.156563477753082</v>
      </c>
      <c r="P70" s="3">
        <f t="shared" si="21"/>
        <v>72.28133534523198</v>
      </c>
      <c r="Q70" s="3">
        <f>BC47</f>
        <v>94.664102844040173</v>
      </c>
      <c r="R70" s="2">
        <f>BG47</f>
        <v>93.814203130050032</v>
      </c>
      <c r="S70" s="2">
        <f>BK47</f>
        <v>87.943184980779122</v>
      </c>
      <c r="T70" s="2">
        <f>BO47</f>
        <v>96.761274707622718</v>
      </c>
      <c r="U70" s="2">
        <f>BS47</f>
        <v>97.198355202292191</v>
      </c>
      <c r="V70" s="2">
        <f>BW47</f>
        <v>94.288232817268437</v>
      </c>
      <c r="W70" s="2">
        <f>CA47</f>
        <v>4.8726869349928332</v>
      </c>
    </row>
    <row r="71" spans="1:54" x14ac:dyDescent="0.3">
      <c r="K71" s="1" t="s">
        <v>585</v>
      </c>
    </row>
    <row r="72" spans="1:54" x14ac:dyDescent="0.3">
      <c r="D72" s="2"/>
      <c r="E72" s="2"/>
      <c r="F72" s="2"/>
      <c r="G72" s="2"/>
      <c r="W72" s="1" t="s">
        <v>26</v>
      </c>
      <c r="X72" s="1" t="s">
        <v>29</v>
      </c>
      <c r="Y72" s="1" t="s">
        <v>34</v>
      </c>
      <c r="Z72" s="1" t="s">
        <v>46</v>
      </c>
      <c r="AW72" s="2">
        <v>1</v>
      </c>
      <c r="AX72" s="2">
        <v>2</v>
      </c>
      <c r="AY72" s="2">
        <v>3</v>
      </c>
      <c r="AZ72" s="2">
        <v>4</v>
      </c>
    </row>
    <row r="73" spans="1:54" x14ac:dyDescent="0.3">
      <c r="B73" s="1" t="s">
        <v>603</v>
      </c>
      <c r="D73" s="2">
        <v>1</v>
      </c>
      <c r="E73" s="2">
        <v>2</v>
      </c>
      <c r="F73" s="2">
        <v>3</v>
      </c>
      <c r="G73" s="2">
        <v>4</v>
      </c>
      <c r="I73" s="1" t="s">
        <v>615</v>
      </c>
      <c r="N73" s="1" t="s">
        <v>625</v>
      </c>
      <c r="V73" s="2">
        <v>22</v>
      </c>
      <c r="W73" s="2"/>
      <c r="X73" s="2"/>
      <c r="Y73" s="2"/>
      <c r="Z73" s="2"/>
      <c r="AV73" s="2">
        <v>22</v>
      </c>
      <c r="AW73" s="2"/>
      <c r="AX73" s="2"/>
      <c r="AY73" s="2"/>
      <c r="AZ73" s="2"/>
      <c r="BB73" s="1" t="s">
        <v>625</v>
      </c>
    </row>
    <row r="74" spans="1:54" x14ac:dyDescent="0.3">
      <c r="V74" s="2">
        <v>21</v>
      </c>
      <c r="W74" s="2"/>
      <c r="X74" s="2"/>
      <c r="Y74" s="2"/>
      <c r="Z74" s="2"/>
      <c r="AV74" s="2">
        <v>21</v>
      </c>
      <c r="AW74" s="2"/>
      <c r="AX74" s="2"/>
      <c r="AY74" s="2"/>
      <c r="AZ74" s="2"/>
    </row>
    <row r="75" spans="1:54" s="2" customFormat="1" x14ac:dyDescent="0.3">
      <c r="B75" s="2">
        <f t="shared" ref="B75:B90" si="22">((C75-3)*3)/$A$142</f>
        <v>4.5132743362831853</v>
      </c>
      <c r="C75" s="2">
        <f t="shared" ref="C75:C90" si="23">B54</f>
        <v>20</v>
      </c>
      <c r="E75" s="2">
        <f t="shared" ref="E75:E90" si="24">AVERAGE(H54:I54)</f>
        <v>7.4494414837465131E-4</v>
      </c>
      <c r="F75" s="2">
        <f t="shared" ref="F75:F90" si="25">AVERAGE(F54:G54)</f>
        <v>1.7722836196803217E-3</v>
      </c>
      <c r="G75" s="2">
        <f>AVERAGE(D54:E54,W54)</f>
        <v>4.815520730817595E-3</v>
      </c>
      <c r="J75" s="2">
        <f t="shared" ref="J75:J90" si="26">STDEV(H54:I54)</f>
        <v>1.6510824808669734E-5</v>
      </c>
      <c r="K75" s="2">
        <f t="shared" ref="K75:K90" si="27">STDEV(F54:G54)</f>
        <v>5.4460678258428721E-5</v>
      </c>
      <c r="L75" s="2">
        <f t="shared" ref="L75:L90" si="28">STDEV(D54:E54,W54)</f>
        <v>4.5489897804009685E-3</v>
      </c>
      <c r="V75" s="2">
        <v>20</v>
      </c>
      <c r="AV75" s="2">
        <v>20</v>
      </c>
      <c r="AX75" s="2">
        <f t="shared" ref="AX75:AX92" si="29">X75/SUM(X$75:X$92)*100</f>
        <v>0</v>
      </c>
      <c r="AY75" s="2">
        <f t="shared" ref="AY75:AY92" si="30">Y75/SUM(Y$75:Y$92)*100</f>
        <v>0</v>
      </c>
      <c r="AZ75" s="2">
        <f t="shared" ref="AZ75:AZ92" si="31">Z75/SUM(Z$75:Z$92)*100</f>
        <v>0</v>
      </c>
      <c r="BA75" s="8"/>
    </row>
    <row r="76" spans="1:54" s="2" customFormat="1" x14ac:dyDescent="0.3">
      <c r="B76" s="2">
        <f t="shared" si="22"/>
        <v>4.2477876106194685</v>
      </c>
      <c r="C76" s="2">
        <f t="shared" si="23"/>
        <v>19</v>
      </c>
      <c r="E76" s="2">
        <f t="shared" si="24"/>
        <v>1.6048680500158716E-3</v>
      </c>
      <c r="F76" s="2">
        <f t="shared" si="25"/>
        <v>4.2818817923533023E-3</v>
      </c>
      <c r="G76" s="2">
        <f t="shared" ref="G76:G90" si="32">AVERAGE(D55:E55,W55)</f>
        <v>7.8754950684733708E-3</v>
      </c>
      <c r="J76" s="2">
        <f t="shared" si="26"/>
        <v>9.854504844943325E-6</v>
      </c>
      <c r="K76" s="2">
        <f t="shared" si="27"/>
        <v>1.6422626652891853E-5</v>
      </c>
      <c r="L76" s="2">
        <f t="shared" si="28"/>
        <v>4.7392161581463017E-3</v>
      </c>
      <c r="V76" s="2">
        <v>19</v>
      </c>
      <c r="X76" s="2">
        <f t="shared" ref="X76:X91" si="33">AVERAGE(W31,S31)</f>
        <v>7.4494414837465131E-4</v>
      </c>
      <c r="Y76" s="2">
        <f t="shared" ref="Y76:Y91" si="34">AVERAGE(O31,K31)</f>
        <v>1.7722836196803217E-3</v>
      </c>
      <c r="Z76" s="2">
        <f t="shared" ref="Z76:Z91" si="35">AVERAGE(G31,C31,CA31)</f>
        <v>4.815520730817595E-3</v>
      </c>
      <c r="AV76" s="2">
        <v>19</v>
      </c>
      <c r="AX76" s="2">
        <f t="shared" si="29"/>
        <v>5.888144651586478E-3</v>
      </c>
      <c r="AY76" s="2">
        <f t="shared" si="30"/>
        <v>1.2003902031419532E-2</v>
      </c>
      <c r="AZ76" s="2">
        <f t="shared" si="31"/>
        <v>3.1456355906601167E-2</v>
      </c>
      <c r="BA76" s="8"/>
    </row>
    <row r="77" spans="1:54" s="2" customFormat="1" x14ac:dyDescent="0.3">
      <c r="B77" s="2">
        <f t="shared" si="22"/>
        <v>3.9823008849557517</v>
      </c>
      <c r="C77" s="2">
        <f t="shared" si="23"/>
        <v>18</v>
      </c>
      <c r="D77" s="2">
        <f t="shared" ref="D77:D90" si="36">AVERAGE(J56:K56)</f>
        <v>5.6985607988754568E-4</v>
      </c>
      <c r="E77" s="2">
        <f t="shared" si="24"/>
        <v>2.6297273378593578E-3</v>
      </c>
      <c r="F77" s="2">
        <f t="shared" si="25"/>
        <v>7.1799457796418399E-3</v>
      </c>
      <c r="G77" s="2">
        <f t="shared" si="32"/>
        <v>1.121461474339879E-2</v>
      </c>
      <c r="I77" s="2">
        <f t="shared" ref="I77:I90" si="37">STDEV(J56:K56)</f>
        <v>6.2980254434666353E-5</v>
      </c>
      <c r="J77" s="2">
        <f t="shared" si="26"/>
        <v>3.2614147693026262E-5</v>
      </c>
      <c r="K77" s="2">
        <f t="shared" si="27"/>
        <v>2.7462043807471002E-4</v>
      </c>
      <c r="L77" s="2">
        <f t="shared" si="28"/>
        <v>4.8916656703346202E-3</v>
      </c>
      <c r="N77" s="2">
        <f>SLOPE(D77:F77,D$73:F$73)</f>
        <v>3.305044849877147E-3</v>
      </c>
      <c r="V77" s="2">
        <v>18</v>
      </c>
      <c r="X77" s="2">
        <f t="shared" si="33"/>
        <v>1.6048680500158716E-3</v>
      </c>
      <c r="Y77" s="2">
        <f t="shared" si="34"/>
        <v>4.2818817923533023E-3</v>
      </c>
      <c r="Z77" s="2">
        <f t="shared" si="35"/>
        <v>7.8754950684733708E-3</v>
      </c>
      <c r="AV77" s="2">
        <v>18</v>
      </c>
      <c r="AW77" s="2">
        <f t="shared" ref="AW77:AW91" si="38">W77/SUM(W$75:W$92)*100</f>
        <v>0</v>
      </c>
      <c r="AX77" s="2">
        <f t="shared" si="29"/>
        <v>1.2685105649625807E-2</v>
      </c>
      <c r="AY77" s="2">
        <f t="shared" si="30"/>
        <v>2.900172916725334E-2</v>
      </c>
      <c r="AZ77" s="2">
        <f t="shared" si="31"/>
        <v>5.1444981687893077E-2</v>
      </c>
      <c r="BA77" s="8"/>
      <c r="BB77" s="2">
        <f t="shared" ref="BB77:BB91" si="39">SLOPE(AW77:AX77,AW$72:AX$72)</f>
        <v>1.2685105649625807E-2</v>
      </c>
    </row>
    <row r="78" spans="1:54" s="2" customFormat="1" x14ac:dyDescent="0.3">
      <c r="B78" s="2">
        <f t="shared" si="22"/>
        <v>3.716814159292035</v>
      </c>
      <c r="C78" s="2">
        <f t="shared" si="23"/>
        <v>17</v>
      </c>
      <c r="D78" s="2">
        <f t="shared" si="36"/>
        <v>1.2758738951829528E-3</v>
      </c>
      <c r="E78" s="2">
        <f t="shared" si="24"/>
        <v>3.80427514123348E-3</v>
      </c>
      <c r="F78" s="2">
        <f t="shared" si="25"/>
        <v>1.0256727315439036E-2</v>
      </c>
      <c r="G78" s="2">
        <f t="shared" si="32"/>
        <v>1.5215388354062567E-2</v>
      </c>
      <c r="I78" s="2">
        <f t="shared" si="37"/>
        <v>1.3027342456454366E-5</v>
      </c>
      <c r="J78" s="2">
        <f t="shared" si="26"/>
        <v>2.6238930897505948E-4</v>
      </c>
      <c r="K78" s="2">
        <f t="shared" si="27"/>
        <v>7.1816266573766438E-4</v>
      </c>
      <c r="L78" s="2">
        <f t="shared" si="28"/>
        <v>4.8415312616157139E-3</v>
      </c>
      <c r="N78" s="2">
        <f t="shared" ref="N78:N90" si="40">SLOPE(D78:F78,D$73:F$73)</f>
        <v>4.4904267101280419E-3</v>
      </c>
      <c r="V78" s="2">
        <v>17</v>
      </c>
      <c r="W78" s="2">
        <f t="shared" ref="W78:W91" si="41">AVERAGE(AA33,AE33)</f>
        <v>5.6985607988754568E-4</v>
      </c>
      <c r="X78" s="2">
        <f t="shared" si="33"/>
        <v>2.6297273378593578E-3</v>
      </c>
      <c r="Y78" s="2">
        <f t="shared" si="34"/>
        <v>7.1799457796418399E-3</v>
      </c>
      <c r="Z78" s="2">
        <f t="shared" si="35"/>
        <v>1.121461474339879E-2</v>
      </c>
      <c r="AV78" s="2">
        <v>17</v>
      </c>
      <c r="AW78" s="2">
        <f t="shared" si="38"/>
        <v>5.4636332871738297E-3</v>
      </c>
      <c r="AX78" s="2">
        <f t="shared" si="29"/>
        <v>2.0785739432051916E-2</v>
      </c>
      <c r="AY78" s="2">
        <f t="shared" si="30"/>
        <v>4.8630684599607683E-2</v>
      </c>
      <c r="AZ78" s="2">
        <f t="shared" si="31"/>
        <v>7.3257064488615423E-2</v>
      </c>
      <c r="BA78" s="8"/>
      <c r="BB78" s="2">
        <f t="shared" si="39"/>
        <v>1.5322106144878087E-2</v>
      </c>
    </row>
    <row r="79" spans="1:54" s="2" customFormat="1" x14ac:dyDescent="0.3">
      <c r="B79" s="2">
        <f t="shared" si="22"/>
        <v>3.4513274336283182</v>
      </c>
      <c r="C79" s="2">
        <f t="shared" si="23"/>
        <v>16</v>
      </c>
      <c r="D79" s="2">
        <f t="shared" si="36"/>
        <v>2.6818860445450027E-3</v>
      </c>
      <c r="E79" s="2">
        <f t="shared" si="24"/>
        <v>6.5877188190629982E-3</v>
      </c>
      <c r="F79" s="2">
        <f t="shared" si="25"/>
        <v>1.5175828373884637E-2</v>
      </c>
      <c r="G79" s="2">
        <f t="shared" si="32"/>
        <v>2.1884589017446027E-2</v>
      </c>
      <c r="I79" s="2">
        <f t="shared" si="37"/>
        <v>4.6564537916081798E-5</v>
      </c>
      <c r="J79" s="2">
        <f t="shared" si="26"/>
        <v>4.3603909587253115E-4</v>
      </c>
      <c r="K79" s="2">
        <f t="shared" si="27"/>
        <v>8.1724610666648249E-4</v>
      </c>
      <c r="L79" s="2">
        <f t="shared" si="28"/>
        <v>4.7676733415759221E-3</v>
      </c>
      <c r="N79" s="2">
        <f t="shared" si="40"/>
        <v>6.2469711646698173E-3</v>
      </c>
      <c r="V79" s="2">
        <v>16</v>
      </c>
      <c r="W79" s="2">
        <f t="shared" si="41"/>
        <v>1.2758738951829528E-3</v>
      </c>
      <c r="X79" s="2">
        <f t="shared" si="33"/>
        <v>3.80427514123348E-3</v>
      </c>
      <c r="Y79" s="2">
        <f t="shared" si="34"/>
        <v>1.0256727315439036E-2</v>
      </c>
      <c r="Z79" s="2">
        <f t="shared" si="35"/>
        <v>1.5215388354062567E-2</v>
      </c>
      <c r="AV79" s="2">
        <v>16</v>
      </c>
      <c r="AW79" s="2">
        <f t="shared" si="38"/>
        <v>1.2232750215340933E-2</v>
      </c>
      <c r="AX79" s="2">
        <f t="shared" si="29"/>
        <v>3.0069532561455493E-2</v>
      </c>
      <c r="AY79" s="2">
        <f t="shared" si="30"/>
        <v>6.9470116684666378E-2</v>
      </c>
      <c r="AZ79" s="2">
        <f t="shared" si="31"/>
        <v>9.939125965330127E-2</v>
      </c>
      <c r="BA79" s="8"/>
      <c r="BB79" s="2">
        <f t="shared" si="39"/>
        <v>1.783678234611456E-2</v>
      </c>
    </row>
    <row r="80" spans="1:54" s="2" customFormat="1" x14ac:dyDescent="0.3">
      <c r="B80" s="2">
        <f t="shared" si="22"/>
        <v>3.1858407079646014</v>
      </c>
      <c r="C80" s="2">
        <f t="shared" si="23"/>
        <v>15</v>
      </c>
      <c r="D80" s="2">
        <f t="shared" si="36"/>
        <v>3.9714502417911484E-3</v>
      </c>
      <c r="E80" s="2">
        <f t="shared" si="24"/>
        <v>9.0391618617188391E-3</v>
      </c>
      <c r="F80" s="2">
        <f t="shared" si="25"/>
        <v>1.9408644362823978E-2</v>
      </c>
      <c r="G80" s="2">
        <f t="shared" si="32"/>
        <v>2.7639820730753054E-2</v>
      </c>
      <c r="I80" s="2">
        <f t="shared" si="37"/>
        <v>2.7044642362462836E-4</v>
      </c>
      <c r="J80" s="2">
        <f t="shared" si="26"/>
        <v>4.4969124147096794E-5</v>
      </c>
      <c r="K80" s="2">
        <f t="shared" si="27"/>
        <v>7.3127548451446824E-4</v>
      </c>
      <c r="L80" s="2">
        <f t="shared" si="28"/>
        <v>5.595197955219673E-3</v>
      </c>
      <c r="N80" s="2">
        <f t="shared" si="40"/>
        <v>7.7185970605164154E-3</v>
      </c>
      <c r="V80" s="2">
        <v>15</v>
      </c>
      <c r="W80" s="2">
        <f t="shared" si="41"/>
        <v>2.6818860445450027E-3</v>
      </c>
      <c r="X80" s="2">
        <f t="shared" si="33"/>
        <v>6.5877188190629982E-3</v>
      </c>
      <c r="Y80" s="2">
        <f t="shared" si="34"/>
        <v>1.5175828373884637E-2</v>
      </c>
      <c r="Z80" s="2">
        <f t="shared" si="35"/>
        <v>2.1884589017446027E-2</v>
      </c>
      <c r="AV80" s="2">
        <v>15</v>
      </c>
      <c r="AW80" s="2">
        <f t="shared" si="38"/>
        <v>2.5713232485427898E-2</v>
      </c>
      <c r="AX80" s="2">
        <f t="shared" si="29"/>
        <v>5.2070267838540282E-2</v>
      </c>
      <c r="AY80" s="2">
        <f t="shared" si="30"/>
        <v>0.1027878128663216</v>
      </c>
      <c r="AZ80" s="2">
        <f t="shared" si="31"/>
        <v>0.14295638197483099</v>
      </c>
      <c r="BA80" s="8"/>
      <c r="BB80" s="2">
        <f t="shared" si="39"/>
        <v>2.6357035353112384E-2</v>
      </c>
    </row>
    <row r="81" spans="2:54" s="2" customFormat="1" x14ac:dyDescent="0.3">
      <c r="B81" s="2">
        <f t="shared" si="22"/>
        <v>2.9203539823008846</v>
      </c>
      <c r="C81" s="2">
        <f t="shared" si="23"/>
        <v>14</v>
      </c>
      <c r="D81" s="2">
        <f t="shared" si="36"/>
        <v>5.26606315568557E-3</v>
      </c>
      <c r="E81" s="2">
        <f t="shared" si="24"/>
        <v>1.1344941819595269E-2</v>
      </c>
      <c r="F81" s="2">
        <f t="shared" si="25"/>
        <v>2.3327204969955332E-2</v>
      </c>
      <c r="G81" s="2">
        <f t="shared" si="32"/>
        <v>3.2596533319630971E-2</v>
      </c>
      <c r="I81" s="2">
        <f t="shared" si="37"/>
        <v>5.7977664310350952E-4</v>
      </c>
      <c r="J81" s="2">
        <f t="shared" si="26"/>
        <v>2.059620797816645E-4</v>
      </c>
      <c r="K81" s="2">
        <f t="shared" si="27"/>
        <v>7.4835407702886724E-4</v>
      </c>
      <c r="L81" s="2">
        <f t="shared" si="28"/>
        <v>5.7377341115133814E-3</v>
      </c>
      <c r="N81" s="2">
        <f t="shared" si="40"/>
        <v>9.030570907134881E-3</v>
      </c>
      <c r="V81" s="2">
        <v>14</v>
      </c>
      <c r="W81" s="2">
        <f t="shared" si="41"/>
        <v>3.9714502417911484E-3</v>
      </c>
      <c r="X81" s="2">
        <f t="shared" si="33"/>
        <v>9.0391618617188391E-3</v>
      </c>
      <c r="Y81" s="2">
        <f t="shared" si="34"/>
        <v>1.9408644362823978E-2</v>
      </c>
      <c r="Z81" s="2">
        <f t="shared" si="35"/>
        <v>2.7639820730753054E-2</v>
      </c>
      <c r="AV81" s="2">
        <v>14</v>
      </c>
      <c r="AW81" s="2">
        <f t="shared" si="38"/>
        <v>3.8077241790043945E-2</v>
      </c>
      <c r="AX81" s="2">
        <f t="shared" si="29"/>
        <v>7.1446822808166568E-2</v>
      </c>
      <c r="AY81" s="2">
        <f t="shared" si="30"/>
        <v>0.13145721311582512</v>
      </c>
      <c r="AZ81" s="2">
        <f t="shared" si="31"/>
        <v>0.18055119824052829</v>
      </c>
      <c r="BA81" s="8"/>
      <c r="BB81" s="2">
        <f t="shared" si="39"/>
        <v>3.3369581018122624E-2</v>
      </c>
    </row>
    <row r="82" spans="2:54" s="2" customFormat="1" x14ac:dyDescent="0.3">
      <c r="B82" s="2">
        <f t="shared" si="22"/>
        <v>2.6548672566371678</v>
      </c>
      <c r="C82" s="5">
        <f t="shared" si="23"/>
        <v>13</v>
      </c>
      <c r="D82" s="5">
        <f>AVERAGE(J61:K61)</f>
        <v>7.4512408288514975E-3</v>
      </c>
      <c r="E82" s="5">
        <f t="shared" si="24"/>
        <v>1.62690507163432E-2</v>
      </c>
      <c r="F82" s="5">
        <f t="shared" si="25"/>
        <v>3.1680389232206022E-2</v>
      </c>
      <c r="G82" s="5">
        <f t="shared" si="32"/>
        <v>4.2994160681387235E-2</v>
      </c>
      <c r="I82" s="2">
        <f t="shared" si="37"/>
        <v>8.0670882703495696E-4</v>
      </c>
      <c r="J82" s="2">
        <f t="shared" si="26"/>
        <v>3.2350328687175573E-4</v>
      </c>
      <c r="K82" s="2">
        <f t="shared" si="27"/>
        <v>1.347356575562419E-3</v>
      </c>
      <c r="L82" s="2">
        <f t="shared" si="28"/>
        <v>6.144120585326927E-3</v>
      </c>
      <c r="N82" s="2">
        <f t="shared" si="40"/>
        <v>1.2114574201677261E-2</v>
      </c>
      <c r="V82" s="2">
        <v>13</v>
      </c>
      <c r="W82" s="2">
        <f t="shared" si="41"/>
        <v>5.26606315568557E-3</v>
      </c>
      <c r="X82" s="2">
        <f t="shared" si="33"/>
        <v>1.1344941819595269E-2</v>
      </c>
      <c r="Y82" s="2">
        <f t="shared" si="34"/>
        <v>2.3327204969955332E-2</v>
      </c>
      <c r="Z82" s="2">
        <f t="shared" si="35"/>
        <v>3.2596533319630971E-2</v>
      </c>
      <c r="AV82" s="2">
        <v>13</v>
      </c>
      <c r="AW82" s="2">
        <f t="shared" si="38"/>
        <v>5.0489656889229156E-2</v>
      </c>
      <c r="AX82" s="2">
        <f t="shared" si="29"/>
        <v>8.9672036008817541E-2</v>
      </c>
      <c r="AY82" s="2">
        <f t="shared" si="30"/>
        <v>0.15799812175474215</v>
      </c>
      <c r="AZ82" s="2">
        <f t="shared" si="31"/>
        <v>0.21292985966433689</v>
      </c>
      <c r="BA82" s="8"/>
      <c r="BB82" s="2">
        <f t="shared" si="39"/>
        <v>3.9182379119588384E-2</v>
      </c>
    </row>
    <row r="83" spans="2:54" s="2" customFormat="1" x14ac:dyDescent="0.3">
      <c r="B83" s="2">
        <f t="shared" si="22"/>
        <v>2.389380530973451</v>
      </c>
      <c r="C83" s="2">
        <f t="shared" si="23"/>
        <v>12</v>
      </c>
      <c r="D83" s="2">
        <f t="shared" si="36"/>
        <v>4.2160352088774999E-2</v>
      </c>
      <c r="E83" s="2">
        <f t="shared" si="24"/>
        <v>8.5416717301437739E-2</v>
      </c>
      <c r="F83" s="2">
        <f t="shared" si="25"/>
        <v>0.14387836667087409</v>
      </c>
      <c r="G83" s="2">
        <f t="shared" si="32"/>
        <v>0.17030813909522272</v>
      </c>
      <c r="I83" s="2">
        <f t="shared" si="37"/>
        <v>1.0658353104936282E-3</v>
      </c>
      <c r="J83" s="2">
        <f t="shared" si="26"/>
        <v>8.1842790723175667E-4</v>
      </c>
      <c r="K83" s="2">
        <f t="shared" si="27"/>
        <v>2.7472657283990573E-3</v>
      </c>
      <c r="L83" s="2">
        <f t="shared" si="28"/>
        <v>5.947175046446279E-3</v>
      </c>
      <c r="N83" s="2">
        <f t="shared" si="40"/>
        <v>5.0859007291049543E-2</v>
      </c>
      <c r="V83" s="2">
        <v>12</v>
      </c>
      <c r="W83" s="2">
        <f t="shared" si="41"/>
        <v>7.4512408288514975E-3</v>
      </c>
      <c r="X83" s="2">
        <f t="shared" si="33"/>
        <v>1.62690507163432E-2</v>
      </c>
      <c r="Y83" s="2">
        <f t="shared" si="34"/>
        <v>3.1680389232206022E-2</v>
      </c>
      <c r="Z83" s="2">
        <f t="shared" si="35"/>
        <v>4.2994160681387235E-2</v>
      </c>
      <c r="AV83" s="2">
        <v>12</v>
      </c>
      <c r="AW83" s="2">
        <f t="shared" si="38"/>
        <v>7.1440577472290129E-2</v>
      </c>
      <c r="AX83" s="2">
        <f t="shared" si="29"/>
        <v>0.12859289407243973</v>
      </c>
      <c r="AY83" s="2">
        <f t="shared" si="30"/>
        <v>0.21457529959523883</v>
      </c>
      <c r="AZ83" s="2">
        <f t="shared" si="31"/>
        <v>0.28085012938355541</v>
      </c>
      <c r="BA83" s="8"/>
      <c r="BB83" s="2">
        <f t="shared" si="39"/>
        <v>5.7152316600149605E-2</v>
      </c>
    </row>
    <row r="84" spans="2:54" s="2" customFormat="1" x14ac:dyDescent="0.3">
      <c r="B84" s="2">
        <f t="shared" si="22"/>
        <v>2.1238938053097343</v>
      </c>
      <c r="C84" s="2">
        <f t="shared" si="23"/>
        <v>11</v>
      </c>
      <c r="D84" s="2">
        <f t="shared" si="36"/>
        <v>0.15899372258570749</v>
      </c>
      <c r="E84" s="2">
        <f t="shared" si="24"/>
        <v>0.31157598741138059</v>
      </c>
      <c r="F84" s="2">
        <f t="shared" si="25"/>
        <v>0.48797837971661007</v>
      </c>
      <c r="G84" s="2">
        <f t="shared" si="32"/>
        <v>0.55011480181789751</v>
      </c>
      <c r="I84" s="2">
        <f t="shared" si="37"/>
        <v>5.7651070929959228E-3</v>
      </c>
      <c r="J84" s="2">
        <f t="shared" si="26"/>
        <v>1.6012980934070103E-3</v>
      </c>
      <c r="K84" s="2">
        <f t="shared" si="27"/>
        <v>2.6804919120096356E-2</v>
      </c>
      <c r="L84" s="2">
        <f t="shared" si="28"/>
        <v>5.1368157070857318E-2</v>
      </c>
      <c r="N84" s="2">
        <f t="shared" si="40"/>
        <v>0.16449232856545129</v>
      </c>
      <c r="V84" s="2">
        <v>11</v>
      </c>
      <c r="W84" s="2">
        <f t="shared" si="41"/>
        <v>4.2160352088774999E-2</v>
      </c>
      <c r="X84" s="2">
        <f t="shared" si="33"/>
        <v>8.5416717301437739E-2</v>
      </c>
      <c r="Y84" s="2">
        <f t="shared" si="34"/>
        <v>0.14387836667087409</v>
      </c>
      <c r="Z84" s="2">
        <f t="shared" si="35"/>
        <v>0.17030813909522272</v>
      </c>
      <c r="AV84" s="2">
        <v>11</v>
      </c>
      <c r="AW84" s="2">
        <f t="shared" si="38"/>
        <v>0.40422259444289232</v>
      </c>
      <c r="AX84" s="2">
        <f t="shared" si="29"/>
        <v>0.67514589950385173</v>
      </c>
      <c r="AY84" s="2">
        <f t="shared" si="30"/>
        <v>0.97450644963324673</v>
      </c>
      <c r="AZ84" s="2">
        <f t="shared" si="31"/>
        <v>1.112501375580349</v>
      </c>
      <c r="BA84" s="8"/>
      <c r="BB84" s="2">
        <f t="shared" si="39"/>
        <v>0.27092330506095941</v>
      </c>
    </row>
    <row r="85" spans="2:54" s="2" customFormat="1" x14ac:dyDescent="0.3">
      <c r="B85" s="2">
        <f t="shared" si="22"/>
        <v>1.8584070796460175</v>
      </c>
      <c r="C85" s="2">
        <f t="shared" si="23"/>
        <v>10</v>
      </c>
      <c r="D85" s="2">
        <f t="shared" si="36"/>
        <v>0.24551760826689545</v>
      </c>
      <c r="E85" s="2">
        <f t="shared" si="24"/>
        <v>0.44347832787401936</v>
      </c>
      <c r="F85" s="2">
        <f t="shared" si="25"/>
        <v>0.67004829820598766</v>
      </c>
      <c r="G85" s="2">
        <f t="shared" si="32"/>
        <v>0.73424548468232143</v>
      </c>
      <c r="I85" s="2">
        <f t="shared" si="37"/>
        <v>1.042962031260011E-2</v>
      </c>
      <c r="J85" s="2">
        <f t="shared" si="26"/>
        <v>2.4510005415711803E-3</v>
      </c>
      <c r="K85" s="2">
        <f t="shared" si="27"/>
        <v>2.9317827699262146E-2</v>
      </c>
      <c r="L85" s="2">
        <f t="shared" si="28"/>
        <v>7.336111525596159E-2</v>
      </c>
      <c r="N85" s="2">
        <f t="shared" si="40"/>
        <v>0.2122653449695461</v>
      </c>
      <c r="V85" s="2">
        <v>10</v>
      </c>
      <c r="W85" s="2">
        <f t="shared" si="41"/>
        <v>0.15899372258570749</v>
      </c>
      <c r="X85" s="2">
        <f t="shared" si="33"/>
        <v>0.31157598741138059</v>
      </c>
      <c r="Y85" s="2">
        <f t="shared" si="34"/>
        <v>0.48797837971661007</v>
      </c>
      <c r="Z85" s="2">
        <f t="shared" si="35"/>
        <v>0.55011480181789751</v>
      </c>
      <c r="AV85" s="2">
        <v>10</v>
      </c>
      <c r="AW85" s="2">
        <f t="shared" si="38"/>
        <v>1.5243908520593084</v>
      </c>
      <c r="AX85" s="2">
        <f t="shared" si="29"/>
        <v>2.4627409824507103</v>
      </c>
      <c r="AY85" s="2">
        <f t="shared" si="30"/>
        <v>3.3051395377821127</v>
      </c>
      <c r="AZ85" s="2">
        <f t="shared" si="31"/>
        <v>3.5935069046074104</v>
      </c>
      <c r="BA85" s="8"/>
      <c r="BB85" s="2">
        <f t="shared" si="39"/>
        <v>0.93835013039140192</v>
      </c>
    </row>
    <row r="86" spans="2:54" s="2" customFormat="1" x14ac:dyDescent="0.3">
      <c r="B86" s="2">
        <f t="shared" si="22"/>
        <v>1.5929203539823007</v>
      </c>
      <c r="C86" s="2">
        <f t="shared" si="23"/>
        <v>9</v>
      </c>
      <c r="D86" s="2">
        <f t="shared" si="36"/>
        <v>0.26984224155068492</v>
      </c>
      <c r="E86" s="2">
        <f t="shared" si="24"/>
        <v>0.47544261877834049</v>
      </c>
      <c r="F86" s="2">
        <f t="shared" si="25"/>
        <v>0.70921078605738985</v>
      </c>
      <c r="G86" s="2">
        <f t="shared" si="32"/>
        <v>0.77640273329812703</v>
      </c>
      <c r="I86" s="2">
        <f t="shared" si="37"/>
        <v>1.1691605094373989E-2</v>
      </c>
      <c r="J86" s="2">
        <f t="shared" si="26"/>
        <v>1.1879876688924184E-3</v>
      </c>
      <c r="K86" s="2">
        <f t="shared" si="27"/>
        <v>2.9930690487628104E-2</v>
      </c>
      <c r="L86" s="2">
        <f t="shared" si="28"/>
        <v>7.5415612693927506E-2</v>
      </c>
      <c r="N86" s="2">
        <f t="shared" si="40"/>
        <v>0.21968427225335246</v>
      </c>
      <c r="V86" s="2">
        <v>9</v>
      </c>
      <c r="W86" s="2">
        <f t="shared" si="41"/>
        <v>0.24551760826689545</v>
      </c>
      <c r="X86" s="2">
        <f t="shared" si="33"/>
        <v>0.44347832787401936</v>
      </c>
      <c r="Y86" s="2">
        <f t="shared" si="34"/>
        <v>0.67004829820598766</v>
      </c>
      <c r="Z86" s="2">
        <f t="shared" si="35"/>
        <v>0.73424548468232143</v>
      </c>
      <c r="AV86" s="2">
        <v>9</v>
      </c>
      <c r="AW86" s="2">
        <f t="shared" si="38"/>
        <v>2.3539595776165583</v>
      </c>
      <c r="AX86" s="2">
        <f t="shared" si="29"/>
        <v>3.5053158683953449</v>
      </c>
      <c r="AY86" s="2">
        <f t="shared" si="30"/>
        <v>4.5383222181079903</v>
      </c>
      <c r="AZ86" s="2">
        <f t="shared" si="31"/>
        <v>4.7963010814534579</v>
      </c>
      <c r="BA86" s="8"/>
      <c r="BB86" s="2">
        <f t="shared" si="39"/>
        <v>1.1513562907787867</v>
      </c>
    </row>
    <row r="87" spans="2:54" s="2" customFormat="1" x14ac:dyDescent="0.3">
      <c r="B87" s="2">
        <f t="shared" si="22"/>
        <v>1.3274336283185839</v>
      </c>
      <c r="C87" s="2">
        <f t="shared" si="23"/>
        <v>8</v>
      </c>
      <c r="D87" s="2">
        <f t="shared" si="36"/>
        <v>0.42805414311746737</v>
      </c>
      <c r="E87" s="2">
        <f t="shared" si="24"/>
        <v>0.67768807728943081</v>
      </c>
      <c r="F87" s="2">
        <f t="shared" si="25"/>
        <v>0.9492597496260875</v>
      </c>
      <c r="G87" s="2">
        <f t="shared" si="32"/>
        <v>1.0280962885626743</v>
      </c>
      <c r="I87" s="2">
        <f t="shared" si="37"/>
        <v>1.3584131683686525E-2</v>
      </c>
      <c r="J87" s="2">
        <f t="shared" si="26"/>
        <v>2.6551719106952449E-3</v>
      </c>
      <c r="K87" s="2">
        <f t="shared" si="27"/>
        <v>4.0602573977100917E-2</v>
      </c>
      <c r="L87" s="2">
        <f t="shared" si="28"/>
        <v>7.4897100091979335E-2</v>
      </c>
      <c r="N87" s="2">
        <f t="shared" si="40"/>
        <v>0.26060280325431007</v>
      </c>
      <c r="V87" s="2">
        <v>8</v>
      </c>
      <c r="W87" s="2">
        <f t="shared" si="41"/>
        <v>0.26984224155068492</v>
      </c>
      <c r="X87" s="2">
        <f t="shared" si="33"/>
        <v>0.47544261877834049</v>
      </c>
      <c r="Y87" s="2">
        <f t="shared" si="34"/>
        <v>0.70921078605738985</v>
      </c>
      <c r="Z87" s="2">
        <f t="shared" si="35"/>
        <v>0.77640273329812703</v>
      </c>
      <c r="AV87" s="2">
        <v>8</v>
      </c>
      <c r="AW87" s="2">
        <f t="shared" si="38"/>
        <v>2.5871778950096713</v>
      </c>
      <c r="AX87" s="2">
        <f t="shared" si="29"/>
        <v>3.7579661763958541</v>
      </c>
      <c r="AY87" s="2">
        <f t="shared" si="30"/>
        <v>4.8035747218577489</v>
      </c>
      <c r="AZ87" s="2">
        <f t="shared" si="31"/>
        <v>5.0716842623450287</v>
      </c>
      <c r="BA87" s="8"/>
      <c r="BB87" s="2">
        <f t="shared" si="39"/>
        <v>1.1707882813861827</v>
      </c>
    </row>
    <row r="88" spans="2:54" s="2" customFormat="1" x14ac:dyDescent="0.3">
      <c r="B88" s="2">
        <f t="shared" si="22"/>
        <v>1.0619469026548671</v>
      </c>
      <c r="C88" s="2">
        <f t="shared" si="23"/>
        <v>7</v>
      </c>
      <c r="D88" s="2">
        <f t="shared" si="36"/>
        <v>0.82187484988811788</v>
      </c>
      <c r="E88" s="2">
        <f t="shared" si="24"/>
        <v>1.1830670647580037</v>
      </c>
      <c r="F88" s="2">
        <f t="shared" si="25"/>
        <v>1.5178406178234485</v>
      </c>
      <c r="G88" s="2">
        <f t="shared" si="32"/>
        <v>1.5903096224133588</v>
      </c>
      <c r="I88" s="2">
        <f t="shared" si="37"/>
        <v>4.9031422559360832E-3</v>
      </c>
      <c r="J88" s="2">
        <f t="shared" si="26"/>
        <v>1.2894083072278715E-2</v>
      </c>
      <c r="K88" s="2">
        <f t="shared" si="27"/>
        <v>3.5920269915169736E-2</v>
      </c>
      <c r="L88" s="2">
        <f t="shared" si="28"/>
        <v>8.4165093950227018E-2</v>
      </c>
      <c r="N88" s="2">
        <f t="shared" si="40"/>
        <v>0.3479828839676653</v>
      </c>
      <c r="V88" s="2">
        <v>7</v>
      </c>
      <c r="W88" s="2">
        <f t="shared" si="41"/>
        <v>0.42805414311746737</v>
      </c>
      <c r="X88" s="2">
        <f t="shared" si="33"/>
        <v>0.67768807728943081</v>
      </c>
      <c r="Y88" s="2">
        <f t="shared" si="34"/>
        <v>0.9492597496260875</v>
      </c>
      <c r="Z88" s="2">
        <f t="shared" si="35"/>
        <v>1.0280962885626743</v>
      </c>
      <c r="AV88" s="2">
        <v>7</v>
      </c>
      <c r="AW88" s="2">
        <f t="shared" si="38"/>
        <v>4.1040728485528941</v>
      </c>
      <c r="AX88" s="2">
        <f t="shared" si="29"/>
        <v>5.3565430864071297</v>
      </c>
      <c r="AY88" s="2">
        <f t="shared" si="30"/>
        <v>6.4294568376909931</v>
      </c>
      <c r="AZ88" s="2">
        <f t="shared" si="31"/>
        <v>6.7158184061627741</v>
      </c>
      <c r="BA88" s="8"/>
      <c r="BB88" s="2">
        <f t="shared" si="39"/>
        <v>1.2524702378542356</v>
      </c>
    </row>
    <row r="89" spans="2:54" s="2" customFormat="1" x14ac:dyDescent="0.3">
      <c r="B89" s="2">
        <f t="shared" si="22"/>
        <v>0.79646017699115035</v>
      </c>
      <c r="C89" s="2">
        <f t="shared" si="23"/>
        <v>6</v>
      </c>
      <c r="D89" s="2">
        <f t="shared" si="36"/>
        <v>1.2277305527648892</v>
      </c>
      <c r="E89" s="2">
        <f t="shared" si="24"/>
        <v>1.6371822445941688</v>
      </c>
      <c r="F89" s="2">
        <f t="shared" si="25"/>
        <v>1.9993304100330835</v>
      </c>
      <c r="G89" s="2">
        <f t="shared" si="32"/>
        <v>2.0719307295813598</v>
      </c>
      <c r="I89" s="2">
        <f t="shared" si="37"/>
        <v>6.539384007596535E-3</v>
      </c>
      <c r="J89" s="2">
        <f t="shared" si="26"/>
        <v>2.0510952417910594E-2</v>
      </c>
      <c r="K89" s="2">
        <f t="shared" si="27"/>
        <v>2.9628744760926164E-2</v>
      </c>
      <c r="L89" s="2">
        <f t="shared" si="28"/>
        <v>0.10773811646158742</v>
      </c>
      <c r="N89" s="2">
        <f t="shared" si="40"/>
        <v>0.38579992863409718</v>
      </c>
      <c r="V89" s="2">
        <v>6</v>
      </c>
      <c r="W89" s="2">
        <f t="shared" si="41"/>
        <v>0.82187484988811788</v>
      </c>
      <c r="X89" s="2">
        <f t="shared" si="33"/>
        <v>1.1830670647580037</v>
      </c>
      <c r="Y89" s="2">
        <f t="shared" si="34"/>
        <v>1.5178406178234485</v>
      </c>
      <c r="Z89" s="2">
        <f t="shared" si="35"/>
        <v>1.5903096224133588</v>
      </c>
      <c r="AV89" s="2">
        <v>6</v>
      </c>
      <c r="AW89" s="2">
        <f t="shared" si="38"/>
        <v>7.8799243286582943</v>
      </c>
      <c r="AX89" s="2">
        <f t="shared" si="29"/>
        <v>9.3511305847851833</v>
      </c>
      <c r="AY89" s="2">
        <f t="shared" si="30"/>
        <v>10.280527266255742</v>
      </c>
      <c r="AZ89" s="2">
        <f t="shared" si="31"/>
        <v>10.388356375289378</v>
      </c>
      <c r="BA89" s="8"/>
      <c r="BB89" s="2">
        <f t="shared" si="39"/>
        <v>1.471206256126889</v>
      </c>
    </row>
    <row r="90" spans="2:54" s="2" customFormat="1" x14ac:dyDescent="0.3">
      <c r="B90" s="2">
        <f t="shared" si="22"/>
        <v>0.53097345132743357</v>
      </c>
      <c r="C90" s="2">
        <f t="shared" si="23"/>
        <v>5</v>
      </c>
      <c r="D90" s="2">
        <f t="shared" si="36"/>
        <v>2.4623233368145874</v>
      </c>
      <c r="E90" s="2">
        <f t="shared" si="24"/>
        <v>2.9168901786762844</v>
      </c>
      <c r="F90" s="2">
        <f t="shared" si="25"/>
        <v>3.2538627332078827</v>
      </c>
      <c r="G90" s="2">
        <f t="shared" si="32"/>
        <v>3.3129211974894912</v>
      </c>
      <c r="I90" s="2">
        <f t="shared" si="37"/>
        <v>5.7383456469384002E-3</v>
      </c>
      <c r="J90" s="2">
        <f t="shared" si="26"/>
        <v>3.1421363934516292E-2</v>
      </c>
      <c r="K90" s="2">
        <f t="shared" si="27"/>
        <v>1.4941437676239063E-2</v>
      </c>
      <c r="L90" s="2">
        <f t="shared" si="28"/>
        <v>0.11375387858427814</v>
      </c>
      <c r="N90" s="2">
        <f t="shared" si="40"/>
        <v>0.39576969819664765</v>
      </c>
      <c r="V90" s="2">
        <v>5</v>
      </c>
      <c r="W90" s="2">
        <f t="shared" si="41"/>
        <v>1.2277305527648892</v>
      </c>
      <c r="X90" s="2">
        <f t="shared" si="33"/>
        <v>1.6371822445941688</v>
      </c>
      <c r="Y90" s="2">
        <f t="shared" si="34"/>
        <v>1.9993304100330835</v>
      </c>
      <c r="Z90" s="2">
        <f t="shared" si="35"/>
        <v>2.0719307295813598</v>
      </c>
      <c r="AV90" s="2">
        <v>5</v>
      </c>
      <c r="AW90" s="2">
        <f t="shared" si="38"/>
        <v>11.77116425096367</v>
      </c>
      <c r="AX90" s="2">
        <f t="shared" si="29"/>
        <v>12.940521646102409</v>
      </c>
      <c r="AY90" s="2">
        <f t="shared" si="30"/>
        <v>13.541718776819689</v>
      </c>
      <c r="AZ90" s="2">
        <f t="shared" si="31"/>
        <v>13.534442916305206</v>
      </c>
      <c r="BA90" s="8"/>
      <c r="BB90" s="2">
        <f t="shared" si="39"/>
        <v>1.1693573951387393</v>
      </c>
    </row>
    <row r="91" spans="2:54" s="2" customFormat="1" x14ac:dyDescent="0.3">
      <c r="B91" s="2">
        <f>((C91-3)*3)/$A$142</f>
        <v>0.26548672566371678</v>
      </c>
      <c r="C91" s="2">
        <f>B70</f>
        <v>4</v>
      </c>
      <c r="D91" s="2">
        <f>AVERAGE(J70:K70)</f>
        <v>4.752270863247757</v>
      </c>
      <c r="E91" s="2">
        <f>AVERAGE(H70:I70)</f>
        <v>4.86882797523573</v>
      </c>
      <c r="F91" s="2">
        <f>AVERAGE(F70:G70)</f>
        <v>4.9197370433340648</v>
      </c>
      <c r="G91" s="2">
        <f>AVERAGE(D70:E70,W70)</f>
        <v>4.9100127243177738</v>
      </c>
      <c r="I91" s="2">
        <f>STDEV(J70:K70)</f>
        <v>4.6745161008745961E-3</v>
      </c>
      <c r="J91" s="2">
        <f>STDEV(H70:I70)</f>
        <v>1.2611219443320189E-2</v>
      </c>
      <c r="K91" s="2">
        <f>STDEV(F70:G70)</f>
        <v>1.4040312454236591E-3</v>
      </c>
      <c r="L91" s="2">
        <f>STDEV(D70:E70,W70)</f>
        <v>3.2330619563667742E-2</v>
      </c>
      <c r="N91" s="2">
        <f>SLOPE(D91:F91,D$73:F$73)</f>
        <v>8.3733090043153879E-2</v>
      </c>
      <c r="V91" s="2">
        <v>4</v>
      </c>
      <c r="W91" s="2">
        <f t="shared" si="41"/>
        <v>2.4623233368145874</v>
      </c>
      <c r="X91" s="2">
        <f t="shared" si="33"/>
        <v>2.9168901786762844</v>
      </c>
      <c r="Y91" s="2">
        <f t="shared" si="34"/>
        <v>3.2538627332078827</v>
      </c>
      <c r="Z91" s="2">
        <f t="shared" si="35"/>
        <v>3.3129211974894912</v>
      </c>
      <c r="AV91" s="2">
        <v>4</v>
      </c>
      <c r="AW91" s="2">
        <f t="shared" si="38"/>
        <v>23.608121807632472</v>
      </c>
      <c r="AX91" s="2">
        <f t="shared" si="29"/>
        <v>23.055515426641236</v>
      </c>
      <c r="AY91" s="2">
        <f t="shared" si="30"/>
        <v>22.038825523964245</v>
      </c>
      <c r="AZ91" s="2">
        <f t="shared" si="31"/>
        <v>21.64094686828588</v>
      </c>
      <c r="BA91" s="8"/>
      <c r="BB91" s="2">
        <f t="shared" si="39"/>
        <v>-0.55260638099123582</v>
      </c>
    </row>
    <row r="92" spans="2:54" s="2" customFormat="1" x14ac:dyDescent="0.3">
      <c r="V92" s="2">
        <v>3</v>
      </c>
      <c r="W92" s="2">
        <f>AVERAGE(AA47,AE47)</f>
        <v>4.752270863247757</v>
      </c>
      <c r="X92" s="2">
        <f>AVERAGE(W47,S47)</f>
        <v>4.86882797523573</v>
      </c>
      <c r="Y92" s="2">
        <f>AVERAGE(O47,K47)</f>
        <v>4.9197370433340648</v>
      </c>
      <c r="Z92" s="2">
        <f>AVERAGE(G47,C47,CA47)</f>
        <v>4.9100127243177738</v>
      </c>
      <c r="AV92" s="2">
        <v>3</v>
      </c>
      <c r="AW92" s="2">
        <f>W92/SUM(W$75:W$92)*100</f>
        <v>45.563548752924731</v>
      </c>
      <c r="AX92" s="2">
        <f t="shared" si="29"/>
        <v>38.483909786295598</v>
      </c>
      <c r="AY92" s="2">
        <f t="shared" si="30"/>
        <v>33.322003788073168</v>
      </c>
      <c r="AZ92" s="2">
        <f t="shared" si="31"/>
        <v>32.073604578970851</v>
      </c>
      <c r="BA92" s="8"/>
      <c r="BB92" s="2">
        <f>SLOPE(AW92:AX92,AW$72:AX$72)</f>
        <v>-7.0796389666291333</v>
      </c>
    </row>
    <row r="93" spans="2:54" s="2" customFormat="1" x14ac:dyDescent="0.3">
      <c r="AW93" s="2">
        <f>SUM(AW75:AW92)</f>
        <v>100</v>
      </c>
      <c r="AX93" s="2">
        <f t="shared" ref="AX93:AZ93" si="42">SUM(AX75:AX92)</f>
        <v>100</v>
      </c>
      <c r="AY93" s="2">
        <f t="shared" si="42"/>
        <v>100</v>
      </c>
      <c r="AZ93" s="2">
        <f t="shared" si="42"/>
        <v>100</v>
      </c>
    </row>
    <row r="106" spans="4:35" x14ac:dyDescent="0.3">
      <c r="AI106" s="2">
        <f>0.0102/0.1482*100</f>
        <v>6.8825910931174104</v>
      </c>
    </row>
    <row r="112" spans="4:35" x14ac:dyDescent="0.3">
      <c r="D112" s="2"/>
      <c r="E112" s="2"/>
      <c r="F112" s="2"/>
      <c r="G112" s="2"/>
    </row>
    <row r="113" spans="4:7" x14ac:dyDescent="0.3">
      <c r="D113" s="2"/>
      <c r="E113" s="2"/>
      <c r="F113" s="2"/>
      <c r="G113" s="2"/>
    </row>
    <row r="114" spans="4:7" x14ac:dyDescent="0.3">
      <c r="D114" s="2"/>
      <c r="E114" s="2"/>
      <c r="F114" s="2"/>
      <c r="G114" s="2"/>
    </row>
    <row r="115" spans="4:7" x14ac:dyDescent="0.3">
      <c r="D115" s="2"/>
      <c r="E115" s="2"/>
      <c r="F115" s="2"/>
      <c r="G115" s="2"/>
    </row>
    <row r="116" spans="4:7" x14ac:dyDescent="0.3">
      <c r="D116" s="2"/>
      <c r="E116" s="2"/>
      <c r="F116" s="2"/>
      <c r="G116" s="2"/>
    </row>
    <row r="117" spans="4:7" x14ac:dyDescent="0.3">
      <c r="D117" s="2"/>
      <c r="E117" s="2"/>
      <c r="F117" s="2"/>
      <c r="G117" s="2"/>
    </row>
    <row r="118" spans="4:7" x14ac:dyDescent="0.3">
      <c r="D118" s="2"/>
      <c r="E118" s="2"/>
      <c r="F118" s="2"/>
      <c r="G118" s="2"/>
    </row>
    <row r="119" spans="4:7" x14ac:dyDescent="0.3">
      <c r="D119" s="2"/>
      <c r="E119" s="2"/>
      <c r="F119" s="2"/>
      <c r="G119" s="2"/>
    </row>
    <row r="120" spans="4:7" x14ac:dyDescent="0.3">
      <c r="D120" s="2"/>
      <c r="E120" s="2"/>
      <c r="F120" s="2"/>
      <c r="G120" s="2"/>
    </row>
    <row r="121" spans="4:7" x14ac:dyDescent="0.3">
      <c r="D121" s="2"/>
      <c r="E121" s="2"/>
      <c r="F121" s="2"/>
      <c r="G121" s="2"/>
    </row>
    <row r="122" spans="4:7" x14ac:dyDescent="0.3">
      <c r="D122" s="2"/>
      <c r="E122" s="2"/>
      <c r="F122" s="2"/>
      <c r="G122" s="2"/>
    </row>
    <row r="140" spans="1:27" x14ac:dyDescent="0.3">
      <c r="B140" s="1" t="s">
        <v>604</v>
      </c>
      <c r="D140" s="1" t="s">
        <v>605</v>
      </c>
    </row>
    <row r="141" spans="1:27" x14ac:dyDescent="0.3">
      <c r="F141" s="1" t="s">
        <v>630</v>
      </c>
    </row>
    <row r="142" spans="1:27" x14ac:dyDescent="0.3">
      <c r="A142" s="2">
        <v>11.3</v>
      </c>
      <c r="B142" s="2"/>
      <c r="C142" s="2" t="s">
        <v>632</v>
      </c>
      <c r="D142" s="2">
        <v>800</v>
      </c>
      <c r="E142" s="2">
        <v>400</v>
      </c>
      <c r="F142" s="2">
        <v>200</v>
      </c>
      <c r="G142" s="2">
        <v>100</v>
      </c>
      <c r="H142" s="2">
        <v>50</v>
      </c>
      <c r="W142" s="2">
        <v>106088.49</v>
      </c>
      <c r="X142" s="2">
        <v>71990.100000000006</v>
      </c>
      <c r="Y142" s="2">
        <v>77374.62</v>
      </c>
      <c r="Z142" s="2" t="s">
        <v>631</v>
      </c>
      <c r="AA142" s="2" t="s">
        <v>631</v>
      </c>
    </row>
    <row r="143" spans="1:27" x14ac:dyDescent="0.3">
      <c r="A143" s="2">
        <f t="shared" ref="A143:A153" si="43">((B143-3)*3)/$A$142</f>
        <v>4.9338241052549039E-2</v>
      </c>
      <c r="B143" s="2">
        <v>3.1858407079646014</v>
      </c>
      <c r="C143" s="2">
        <v>12</v>
      </c>
      <c r="D143" s="2">
        <v>44.068824611764903</v>
      </c>
      <c r="E143" s="2">
        <v>33.824081754275412</v>
      </c>
      <c r="F143" s="2">
        <v>44.014752167712302</v>
      </c>
      <c r="G143" s="2"/>
      <c r="H143" s="2"/>
      <c r="W143" s="2">
        <v>134645.16</v>
      </c>
      <c r="X143" s="2">
        <v>140846.72</v>
      </c>
      <c r="Y143" s="2">
        <v>98417.85</v>
      </c>
      <c r="Z143" s="2">
        <v>47568.85</v>
      </c>
      <c r="AA143" s="2" t="s">
        <v>631</v>
      </c>
    </row>
    <row r="144" spans="1:27" x14ac:dyDescent="0.3">
      <c r="A144" s="2">
        <f t="shared" si="43"/>
        <v>-2.1144960451092581E-2</v>
      </c>
      <c r="B144" s="2">
        <v>2.9203539823008846</v>
      </c>
      <c r="C144" s="2">
        <v>11</v>
      </c>
      <c r="D144" s="2">
        <v>54.832852874568673</v>
      </c>
      <c r="E144" s="2">
        <v>51.770135025651456</v>
      </c>
      <c r="F144" s="2">
        <v>59.655544718157557</v>
      </c>
      <c r="G144" s="2">
        <v>35.709859274829853</v>
      </c>
      <c r="H144" s="2"/>
      <c r="W144" s="2">
        <v>198298.13</v>
      </c>
      <c r="X144" s="2">
        <v>198282.1</v>
      </c>
      <c r="Y144" s="2">
        <v>118886.71</v>
      </c>
      <c r="Z144" s="2">
        <v>85640.44</v>
      </c>
      <c r="AA144" s="2">
        <v>38542.51</v>
      </c>
    </row>
    <row r="145" spans="1:27" x14ac:dyDescent="0.3">
      <c r="A145" s="2">
        <f t="shared" si="43"/>
        <v>-9.1628161954734194E-2</v>
      </c>
      <c r="B145" s="6">
        <v>2.6548672566371678</v>
      </c>
      <c r="C145" s="6">
        <v>10</v>
      </c>
      <c r="D145" s="6">
        <v>33.16354174403007</v>
      </c>
      <c r="E145" s="6">
        <v>29.63272643098453</v>
      </c>
      <c r="F145" s="6">
        <v>31.590997968492061</v>
      </c>
      <c r="G145" s="6">
        <v>30.555331019608918</v>
      </c>
      <c r="H145" s="6">
        <v>17.817513391850856</v>
      </c>
      <c r="W145" s="2">
        <v>884806.86</v>
      </c>
      <c r="X145" s="2">
        <v>976262.43</v>
      </c>
      <c r="Y145" s="2">
        <v>638115.6</v>
      </c>
      <c r="Z145" s="2">
        <v>302751.59000000003</v>
      </c>
      <c r="AA145" s="2">
        <v>177775.61</v>
      </c>
    </row>
    <row r="146" spans="1:27" x14ac:dyDescent="0.3">
      <c r="A146" s="2">
        <f t="shared" si="43"/>
        <v>-0.16211136345837582</v>
      </c>
      <c r="B146" s="5">
        <v>2.389380530973451</v>
      </c>
      <c r="C146" s="5">
        <v>9</v>
      </c>
      <c r="D146" s="5">
        <v>58.995221450781521</v>
      </c>
      <c r="E146" s="5">
        <v>44.762881675604113</v>
      </c>
      <c r="F146" s="5">
        <v>41.529857750670388</v>
      </c>
      <c r="G146" s="5">
        <v>31.162601431217997</v>
      </c>
      <c r="H146" s="5">
        <v>22.449681044567662</v>
      </c>
      <c r="W146" s="2">
        <v>920137.41</v>
      </c>
      <c r="X146" s="2">
        <v>1712019.98</v>
      </c>
      <c r="Y146" s="2">
        <v>1313287.51</v>
      </c>
      <c r="Z146" s="2">
        <v>963026.56</v>
      </c>
      <c r="AA146" s="2">
        <v>747250.67</v>
      </c>
    </row>
    <row r="147" spans="1:27" x14ac:dyDescent="0.3">
      <c r="A147" s="2">
        <f t="shared" si="43"/>
        <v>-0.23259456496201744</v>
      </c>
      <c r="B147" s="2">
        <v>2.1238938053097343</v>
      </c>
      <c r="C147" s="2">
        <v>8</v>
      </c>
      <c r="D147" s="2">
        <v>86.524374965092505</v>
      </c>
      <c r="E147" s="2">
        <v>80.235812989427501</v>
      </c>
      <c r="F147" s="2">
        <v>75.522293601325657</v>
      </c>
      <c r="G147" s="2">
        <v>63.157761486811516</v>
      </c>
      <c r="H147" s="2">
        <v>40.776643928987539</v>
      </c>
      <c r="W147" s="2">
        <v>349485.1</v>
      </c>
      <c r="X147" s="2">
        <v>763463.91</v>
      </c>
      <c r="Y147" s="2">
        <v>727982.96</v>
      </c>
      <c r="Z147" s="2">
        <v>816080.68</v>
      </c>
      <c r="AA147" s="2">
        <v>1399472.15</v>
      </c>
    </row>
    <row r="148" spans="1:27" x14ac:dyDescent="0.3">
      <c r="A148" s="2">
        <f t="shared" si="43"/>
        <v>-0.30307776646565904</v>
      </c>
      <c r="B148" s="2">
        <v>1.8584070796460175</v>
      </c>
      <c r="C148" s="2">
        <v>7</v>
      </c>
      <c r="D148" s="2">
        <v>76.91392857851551</v>
      </c>
      <c r="E148" s="2">
        <v>85.233345842603484</v>
      </c>
      <c r="F148" s="2">
        <v>86.387464286255295</v>
      </c>
      <c r="G148" s="2">
        <v>88.69476832800099</v>
      </c>
      <c r="H148" s="2">
        <v>84.107627024395114</v>
      </c>
      <c r="W148" s="2">
        <v>778439.36</v>
      </c>
      <c r="X148" s="2">
        <v>669240.36</v>
      </c>
      <c r="Y148" s="2">
        <v>468639.4</v>
      </c>
      <c r="Z148" s="2">
        <v>282337.49</v>
      </c>
      <c r="AA148" s="2">
        <v>446503.24</v>
      </c>
    </row>
    <row r="149" spans="1:27" x14ac:dyDescent="0.3">
      <c r="A149" s="2">
        <f t="shared" si="43"/>
        <v>-0.37356096796930066</v>
      </c>
      <c r="B149" s="2">
        <v>1.5929203539823007</v>
      </c>
      <c r="C149" s="2">
        <v>6</v>
      </c>
      <c r="D149" s="2">
        <v>59.565589891528546</v>
      </c>
      <c r="E149" s="2">
        <v>57.28886116823189</v>
      </c>
      <c r="F149" s="2">
        <v>58.695554333419395</v>
      </c>
      <c r="G149" s="2">
        <v>62.652618295680959</v>
      </c>
      <c r="H149" s="2">
        <v>78.343589206285316</v>
      </c>
      <c r="W149" s="2">
        <v>2288918.96</v>
      </c>
      <c r="X149" s="2">
        <v>3378866.11</v>
      </c>
      <c r="Y149" s="2">
        <v>2422653.79</v>
      </c>
      <c r="Z149" s="2">
        <v>1488709.7</v>
      </c>
      <c r="AA149" s="2">
        <v>776638.44</v>
      </c>
    </row>
    <row r="150" spans="1:27" x14ac:dyDescent="0.3">
      <c r="A150" s="2">
        <f t="shared" si="43"/>
        <v>-0.44404416947294229</v>
      </c>
      <c r="B150" s="2">
        <v>1.3274336283185839</v>
      </c>
      <c r="C150" s="2">
        <v>5</v>
      </c>
      <c r="D150" s="2">
        <v>52.313060575284666</v>
      </c>
      <c r="E150" s="2">
        <v>49.461505580001798</v>
      </c>
      <c r="F150" s="2">
        <v>50.02923934379119</v>
      </c>
      <c r="G150" s="2">
        <v>50.969849864671225</v>
      </c>
      <c r="H150" s="2">
        <v>68.350833756323908</v>
      </c>
      <c r="W150" s="2">
        <v>5160224.8499999996</v>
      </c>
      <c r="X150" s="2">
        <v>8083227.4500000002</v>
      </c>
      <c r="Y150" s="2">
        <v>5858502.4800000004</v>
      </c>
      <c r="Z150" s="2">
        <v>3834420.4</v>
      </c>
      <c r="AA150" s="2">
        <v>1660545.8</v>
      </c>
    </row>
    <row r="151" spans="1:27" x14ac:dyDescent="0.3">
      <c r="A151" s="2">
        <f t="shared" si="43"/>
        <v>-0.51452737097658396</v>
      </c>
      <c r="B151" s="2">
        <v>1.0619469026548671</v>
      </c>
      <c r="C151" s="2">
        <v>4</v>
      </c>
      <c r="D151" s="2">
        <v>80.939804504611757</v>
      </c>
      <c r="E151" s="2">
        <v>75.94792528816123</v>
      </c>
      <c r="F151" s="2">
        <v>74.709875962705979</v>
      </c>
      <c r="G151" s="2">
        <v>61.453417859144807</v>
      </c>
      <c r="H151" s="2">
        <v>64.24672903578363</v>
      </c>
      <c r="W151" s="2">
        <v>2548205.0699999998</v>
      </c>
      <c r="X151" s="2">
        <v>5065229.5199999996</v>
      </c>
      <c r="Y151" s="2">
        <v>3968657.33</v>
      </c>
      <c r="Z151" s="2">
        <v>4905421.58</v>
      </c>
      <c r="AA151" s="2">
        <v>2919801.61</v>
      </c>
    </row>
    <row r="152" spans="1:27" x14ac:dyDescent="0.3">
      <c r="A152" s="2">
        <f t="shared" si="43"/>
        <v>-0.58501057248022559</v>
      </c>
      <c r="B152" s="2">
        <v>0.79646017699115035</v>
      </c>
      <c r="C152" s="2">
        <v>3</v>
      </c>
      <c r="D152" s="2">
        <v>45.230724544020703</v>
      </c>
      <c r="E152" s="2">
        <v>47.563552847705346</v>
      </c>
      <c r="F152" s="2">
        <v>52.349445170684682</v>
      </c>
      <c r="G152" s="2">
        <v>47.24967087417685</v>
      </c>
      <c r="H152" s="2">
        <v>46.23204367457766</v>
      </c>
      <c r="W152" s="2">
        <v>16188644.109999999</v>
      </c>
      <c r="X152" s="2">
        <v>23216970.829999998</v>
      </c>
      <c r="Y152" s="2">
        <v>14283956.57</v>
      </c>
      <c r="Z152" s="2">
        <v>14207473.26</v>
      </c>
      <c r="AA152" s="2">
        <v>9497690.2400000002</v>
      </c>
    </row>
    <row r="153" spans="1:27" x14ac:dyDescent="0.3">
      <c r="A153" s="2">
        <f t="shared" si="43"/>
        <v>-0.6554937739838671</v>
      </c>
      <c r="B153" s="2">
        <v>0.53097345132743357</v>
      </c>
      <c r="C153" s="2">
        <v>2</v>
      </c>
      <c r="D153" s="2">
        <v>45.890437238341114</v>
      </c>
      <c r="E153" s="2">
        <v>47.762409631918111</v>
      </c>
      <c r="F153" s="2">
        <v>49.585681545152291</v>
      </c>
      <c r="G153" s="2">
        <v>48.374640565512081</v>
      </c>
      <c r="H153" s="2">
        <v>38.142090784410264</v>
      </c>
      <c r="W153" s="2">
        <v>34851807.689999998</v>
      </c>
      <c r="X153" s="2">
        <v>48424952.560000002</v>
      </c>
      <c r="Y153" s="2">
        <v>30477418.09</v>
      </c>
      <c r="Z153" s="2">
        <v>28743325.359999999</v>
      </c>
      <c r="AA153" s="2">
        <v>28647400.059999999</v>
      </c>
    </row>
    <row r="154" spans="1:27" x14ac:dyDescent="0.3">
      <c r="A154" s="2">
        <f>((B154-3)*3)/$A$142</f>
        <v>-0.72597697548750872</v>
      </c>
      <c r="B154" s="2">
        <v>0.26548672566371678</v>
      </c>
      <c r="C154" s="2">
        <v>1</v>
      </c>
      <c r="D154" s="2">
        <v>63.745478032441873</v>
      </c>
      <c r="E154" s="2">
        <v>81.70593507732471</v>
      </c>
      <c r="F154" s="2">
        <v>91.581370969162151</v>
      </c>
      <c r="G154" s="2">
        <v>87.661966807665735</v>
      </c>
      <c r="H154" s="2">
        <v>71.855999838303447</v>
      </c>
      <c r="W154" s="2">
        <v>36632291.399999999</v>
      </c>
      <c r="X154" s="2">
        <v>20755953.059999999</v>
      </c>
      <c r="Y154" s="2">
        <v>5557231.7000000002</v>
      </c>
      <c r="Z154" s="2">
        <v>7836256.5599999996</v>
      </c>
      <c r="AA154" s="2">
        <v>18138975.91</v>
      </c>
    </row>
    <row r="156" spans="1:27" s="2" customFormat="1" x14ac:dyDescent="0.3">
      <c r="B156" s="2" t="s">
        <v>606</v>
      </c>
    </row>
    <row r="157" spans="1:27" s="2" customFormat="1" x14ac:dyDescent="0.3">
      <c r="C157" s="2">
        <v>50</v>
      </c>
      <c r="D157" s="2">
        <v>100</v>
      </c>
      <c r="E157" s="2">
        <v>200</v>
      </c>
      <c r="W157" s="2">
        <f>SUM(W142:W145)/SUM(W142:W154)</f>
        <v>1.3101865927879758E-2</v>
      </c>
      <c r="X157" s="2">
        <f t="shared" ref="X157:AA157" si="44">SUM(X142:X145)/SUM(X142:X154)</f>
        <v>1.222822407433643E-2</v>
      </c>
      <c r="Y157" s="2">
        <f t="shared" si="44"/>
        <v>1.4130872417505993E-2</v>
      </c>
      <c r="Z157" s="2">
        <f t="shared" si="44"/>
        <v>6.8641190686069813E-3</v>
      </c>
      <c r="AA157" s="2">
        <f t="shared" si="44"/>
        <v>3.3563400902371547E-3</v>
      </c>
    </row>
    <row r="158" spans="1:27" s="2" customFormat="1" x14ac:dyDescent="0.3">
      <c r="B158" s="2" t="s">
        <v>608</v>
      </c>
      <c r="C158" s="2">
        <f>T61</f>
        <v>9.2665961465111213</v>
      </c>
      <c r="D158" s="2">
        <f>U61</f>
        <v>19.629981555753659</v>
      </c>
      <c r="E158" s="2">
        <f>V61</f>
        <v>17.678227015680243</v>
      </c>
      <c r="T158" s="1"/>
      <c r="U158" s="1"/>
      <c r="V158" s="1"/>
      <c r="W158" s="1"/>
      <c r="X158" s="1"/>
      <c r="Y158" s="1"/>
      <c r="Z158" s="1"/>
    </row>
    <row r="159" spans="1:27" s="2" customFormat="1" x14ac:dyDescent="0.3">
      <c r="B159" s="2" t="s">
        <v>609</v>
      </c>
      <c r="C159" s="2">
        <f>Q61</f>
        <v>19.660706220809836</v>
      </c>
      <c r="D159" s="2">
        <f>R61</f>
        <v>30.23860453340826</v>
      </c>
      <c r="E159" s="2">
        <f>S61</f>
        <v>26.465809969098668</v>
      </c>
      <c r="T159" s="1"/>
      <c r="U159" s="1"/>
      <c r="V159" s="1"/>
      <c r="W159" s="1"/>
      <c r="X159" s="1"/>
      <c r="Y159" s="1"/>
      <c r="Z159" s="1"/>
    </row>
    <row r="160" spans="1:27" s="2" customFormat="1" x14ac:dyDescent="0.3">
      <c r="B160" s="2" t="s">
        <v>607</v>
      </c>
      <c r="C160" s="2">
        <f>C159/C158</f>
        <v>2.1216750908274018</v>
      </c>
      <c r="D160" s="2">
        <f t="shared" ref="D160" si="45">D159/D158</f>
        <v>1.5404295947769322</v>
      </c>
      <c r="E160" s="2">
        <f>E159/E158</f>
        <v>1.4970850835677136</v>
      </c>
      <c r="T160" s="1"/>
      <c r="U160" s="1"/>
      <c r="V160" s="1"/>
      <c r="W160" s="1"/>
      <c r="X160" s="1"/>
      <c r="Y160" s="1"/>
      <c r="Z160" s="1"/>
    </row>
    <row r="161" spans="2:26" s="2" customFormat="1" x14ac:dyDescent="0.3">
      <c r="T161" s="1"/>
      <c r="U161" s="1"/>
      <c r="V161" s="1"/>
      <c r="W161" s="1"/>
      <c r="X161" s="1"/>
      <c r="Y161" s="1"/>
      <c r="Z161" s="1"/>
    </row>
    <row r="162" spans="2:26" s="2" customFormat="1" x14ac:dyDescent="0.3">
      <c r="T162" s="1"/>
      <c r="U162" s="1"/>
      <c r="V162" s="1"/>
      <c r="W162" s="1"/>
      <c r="X162" s="1"/>
      <c r="Y162" s="1"/>
      <c r="Z162" s="1"/>
    </row>
    <row r="163" spans="2:26" s="2" customFormat="1" x14ac:dyDescent="0.3">
      <c r="B163" s="2" t="s">
        <v>611</v>
      </c>
      <c r="C163" s="2">
        <v>1</v>
      </c>
      <c r="D163" s="2">
        <v>5</v>
      </c>
      <c r="E163" s="2">
        <v>10</v>
      </c>
      <c r="T163" s="1"/>
      <c r="U163" s="1"/>
      <c r="V163" s="1"/>
      <c r="W163" s="1"/>
      <c r="X163" s="1"/>
      <c r="Y163" s="1"/>
      <c r="Z163" s="1"/>
    </row>
    <row r="164" spans="2:26" x14ac:dyDescent="0.3">
      <c r="B164" s="1" t="s">
        <v>612</v>
      </c>
      <c r="C164" s="1" t="s">
        <v>62</v>
      </c>
      <c r="D164" s="1" t="s">
        <v>62</v>
      </c>
      <c r="E164" s="1" t="s">
        <v>62</v>
      </c>
    </row>
    <row r="165" spans="2:26" x14ac:dyDescent="0.3">
      <c r="B165" s="1" t="s">
        <v>613</v>
      </c>
      <c r="C165" s="1" t="s">
        <v>26</v>
      </c>
      <c r="D165" s="1" t="s">
        <v>62</v>
      </c>
      <c r="E165" s="1" t="s">
        <v>128</v>
      </c>
    </row>
    <row r="166" spans="2:26" x14ac:dyDescent="0.3">
      <c r="B166" s="1" t="s">
        <v>614</v>
      </c>
      <c r="C166" s="1" t="s">
        <v>128</v>
      </c>
      <c r="D166" s="1" t="s">
        <v>62</v>
      </c>
      <c r="E166" s="1" t="s">
        <v>26</v>
      </c>
    </row>
    <row r="172" spans="2:26" x14ac:dyDescent="0.3">
      <c r="B172" s="1" t="s">
        <v>610</v>
      </c>
    </row>
    <row r="173" spans="2:26" x14ac:dyDescent="0.3">
      <c r="B173" s="1" t="s">
        <v>624</v>
      </c>
    </row>
    <row r="174" spans="2:26" x14ac:dyDescent="0.3">
      <c r="B174" s="1" t="s">
        <v>621</v>
      </c>
    </row>
    <row r="176" spans="2:26" x14ac:dyDescent="0.3">
      <c r="B176" s="1" t="s">
        <v>622</v>
      </c>
    </row>
    <row r="177" spans="1:6" x14ac:dyDescent="0.3">
      <c r="B177" s="1" t="s">
        <v>623</v>
      </c>
    </row>
    <row r="179" spans="1:6" x14ac:dyDescent="0.3">
      <c r="B179" s="1" t="s">
        <v>628</v>
      </c>
      <c r="E179" s="1" t="s">
        <v>629</v>
      </c>
    </row>
    <row r="180" spans="1:6" x14ac:dyDescent="0.3">
      <c r="B180" s="1">
        <v>22</v>
      </c>
      <c r="C180" s="1">
        <v>19</v>
      </c>
      <c r="D180" s="1" t="s">
        <v>602</v>
      </c>
      <c r="E180" s="1" t="s">
        <v>626</v>
      </c>
      <c r="F180" s="1" t="s">
        <v>627</v>
      </c>
    </row>
    <row r="181" spans="1:6" x14ac:dyDescent="0.3">
      <c r="B181" s="1">
        <v>21</v>
      </c>
      <c r="C181" s="1">
        <v>18</v>
      </c>
    </row>
    <row r="182" spans="1:6" x14ac:dyDescent="0.3">
      <c r="A182" s="2">
        <f t="shared" ref="A182:A197" si="46">((B182-3)*3)/$A$142</f>
        <v>4.5132743362831853</v>
      </c>
      <c r="B182" s="1">
        <v>20</v>
      </c>
      <c r="C182" s="1">
        <v>17</v>
      </c>
      <c r="D182" s="1">
        <v>77.354300089437459</v>
      </c>
    </row>
    <row r="183" spans="1:6" x14ac:dyDescent="0.3">
      <c r="A183" s="2">
        <f t="shared" si="46"/>
        <v>4.2477876106194685</v>
      </c>
      <c r="B183" s="1">
        <v>19</v>
      </c>
      <c r="C183" s="1">
        <v>16</v>
      </c>
      <c r="D183" s="1">
        <v>78.97763721862394</v>
      </c>
    </row>
    <row r="184" spans="1:6" x14ac:dyDescent="0.3">
      <c r="A184" s="2">
        <f t="shared" si="46"/>
        <v>3.9823008849557517</v>
      </c>
      <c r="B184" s="1">
        <v>18</v>
      </c>
      <c r="C184" s="1">
        <v>15</v>
      </c>
      <c r="D184" s="1">
        <v>77.956444635802384</v>
      </c>
    </row>
    <row r="185" spans="1:6" x14ac:dyDescent="0.3">
      <c r="A185" s="2">
        <f t="shared" si="46"/>
        <v>3.716814159292035</v>
      </c>
      <c r="B185" s="1">
        <v>17</v>
      </c>
      <c r="C185" s="1">
        <v>14</v>
      </c>
      <c r="D185" s="1">
        <v>72.476163403075262</v>
      </c>
    </row>
    <row r="186" spans="1:6" x14ac:dyDescent="0.3">
      <c r="A186" s="2">
        <f t="shared" si="46"/>
        <v>3.4513274336283182</v>
      </c>
      <c r="B186" s="1">
        <v>16</v>
      </c>
      <c r="C186" s="1">
        <v>13</v>
      </c>
      <c r="D186" s="1">
        <v>80.336047271873284</v>
      </c>
    </row>
    <row r="187" spans="1:6" x14ac:dyDescent="0.3">
      <c r="A187" s="2">
        <f t="shared" si="46"/>
        <v>3.1858407079646014</v>
      </c>
      <c r="B187" s="1">
        <v>15</v>
      </c>
      <c r="C187" s="1">
        <v>12</v>
      </c>
      <c r="D187" s="1">
        <v>85.501283581670847</v>
      </c>
    </row>
    <row r="188" spans="1:6" x14ac:dyDescent="0.3">
      <c r="A188" s="2">
        <f t="shared" si="46"/>
        <v>2.9203539823008846</v>
      </c>
      <c r="B188" s="1">
        <v>14</v>
      </c>
      <c r="C188" s="1">
        <v>11</v>
      </c>
      <c r="D188" s="1">
        <v>75.699099215085326</v>
      </c>
    </row>
    <row r="189" spans="1:6" x14ac:dyDescent="0.3">
      <c r="A189" s="2">
        <f t="shared" si="46"/>
        <v>2.6548672566371678</v>
      </c>
      <c r="B189" s="1">
        <v>13</v>
      </c>
      <c r="C189" s="1">
        <v>10</v>
      </c>
      <c r="D189" s="1">
        <v>25.111323796921369</v>
      </c>
      <c r="F189" s="1">
        <v>11.521109517773834</v>
      </c>
    </row>
    <row r="190" spans="1:6" x14ac:dyDescent="0.3">
      <c r="A190" s="2">
        <f t="shared" si="46"/>
        <v>2.389380530973451</v>
      </c>
      <c r="B190" s="9">
        <v>12</v>
      </c>
      <c r="C190" s="9">
        <v>9</v>
      </c>
      <c r="D190" s="9">
        <v>30.702043090661217</v>
      </c>
      <c r="E190" s="9">
        <v>24.825187517169013</v>
      </c>
      <c r="F190" s="9">
        <v>39.835612361858082</v>
      </c>
    </row>
    <row r="191" spans="1:6" x14ac:dyDescent="0.3">
      <c r="A191" s="2">
        <f t="shared" si="46"/>
        <v>2.1238938053097343</v>
      </c>
      <c r="B191" s="1">
        <v>11</v>
      </c>
      <c r="C191" s="1">
        <v>8</v>
      </c>
      <c r="D191" s="1">
        <v>75.503737058900825</v>
      </c>
      <c r="E191" s="1">
        <v>79.690043924158417</v>
      </c>
      <c r="F191" s="1">
        <v>85.587566205579137</v>
      </c>
    </row>
    <row r="192" spans="1:6" x14ac:dyDescent="0.3">
      <c r="A192" s="2">
        <f t="shared" si="46"/>
        <v>1.8584070796460175</v>
      </c>
      <c r="B192" s="1">
        <v>10</v>
      </c>
      <c r="C192" s="1">
        <v>7</v>
      </c>
      <c r="D192" s="1">
        <v>94.964486207665615</v>
      </c>
      <c r="E192" s="1">
        <v>59.879455748534625</v>
      </c>
      <c r="F192" s="1">
        <v>77.418209321996372</v>
      </c>
    </row>
    <row r="193" spans="1:6" x14ac:dyDescent="0.3">
      <c r="A193" s="2">
        <f t="shared" si="46"/>
        <v>1.5929203539823007</v>
      </c>
      <c r="B193" s="1">
        <v>9</v>
      </c>
      <c r="C193" s="1">
        <v>6</v>
      </c>
      <c r="D193" s="1">
        <v>72.59775255156994</v>
      </c>
      <c r="E193" s="1">
        <v>55.385609542717027</v>
      </c>
      <c r="F193" s="1">
        <v>65.238356516222993</v>
      </c>
    </row>
    <row r="194" spans="1:6" x14ac:dyDescent="0.3">
      <c r="A194" s="2">
        <f t="shared" si="46"/>
        <v>1.3274336283185839</v>
      </c>
      <c r="B194" s="1">
        <v>8</v>
      </c>
      <c r="C194" s="1">
        <v>5</v>
      </c>
      <c r="D194" s="1">
        <v>63.677454602461893</v>
      </c>
      <c r="E194" s="1">
        <v>68.944583505355297</v>
      </c>
      <c r="F194" s="1">
        <v>60.720252880884871</v>
      </c>
    </row>
    <row r="195" spans="1:6" x14ac:dyDescent="0.3">
      <c r="A195" s="2">
        <f t="shared" si="46"/>
        <v>1.0619469026548671</v>
      </c>
      <c r="B195" s="1">
        <v>7</v>
      </c>
      <c r="C195" s="1">
        <v>4</v>
      </c>
      <c r="D195" s="1">
        <v>76.58045721949992</v>
      </c>
      <c r="E195" s="1">
        <v>73.566156591907557</v>
      </c>
      <c r="F195" s="1">
        <v>53.607484961010968</v>
      </c>
    </row>
    <row r="196" spans="1:6" x14ac:dyDescent="0.3">
      <c r="A196" s="2">
        <f t="shared" si="46"/>
        <v>0.79646017699115035</v>
      </c>
      <c r="B196" s="1">
        <v>6</v>
      </c>
      <c r="C196" s="1">
        <v>3</v>
      </c>
      <c r="D196" s="1">
        <v>62.497976150880874</v>
      </c>
      <c r="E196" s="1">
        <v>16.658915560977949</v>
      </c>
      <c r="F196" s="1">
        <v>26.373981184277913</v>
      </c>
    </row>
    <row r="197" spans="1:6" x14ac:dyDescent="0.3">
      <c r="A197" s="2">
        <f t="shared" si="46"/>
        <v>0.53097345132743357</v>
      </c>
      <c r="B197" s="1">
        <v>5</v>
      </c>
      <c r="C197" s="1">
        <v>2</v>
      </c>
      <c r="D197" s="1">
        <v>66.508106637017335</v>
      </c>
      <c r="E197" s="1">
        <v>22.447762621804721</v>
      </c>
      <c r="F197" s="1">
        <v>33.661323819094576</v>
      </c>
    </row>
    <row r="198" spans="1:6" x14ac:dyDescent="0.3">
      <c r="A198" s="2">
        <f>((B198-3)*3)/$A$142</f>
        <v>0.26548672566371678</v>
      </c>
      <c r="B198" s="1">
        <v>4</v>
      </c>
      <c r="C198" s="1">
        <v>1</v>
      </c>
      <c r="D198" s="1">
        <v>97.914222138498118</v>
      </c>
      <c r="E198" s="1">
        <v>68.897430694890005</v>
      </c>
      <c r="F198" s="1">
        <v>39.547664694093321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O32"/>
  <sheetViews>
    <sheetView workbookViewId="0">
      <selection activeCell="M23" sqref="M23"/>
    </sheetView>
  </sheetViews>
  <sheetFormatPr defaultColWidth="11.5546875" defaultRowHeight="14.4" x14ac:dyDescent="0.3"/>
  <sheetData>
    <row r="6" spans="2:14" x14ac:dyDescent="0.3">
      <c r="C6" t="s">
        <v>641</v>
      </c>
    </row>
    <row r="9" spans="2:14" x14ac:dyDescent="0.3">
      <c r="B9" t="s">
        <v>636</v>
      </c>
      <c r="D9">
        <v>0</v>
      </c>
      <c r="E9" s="2">
        <v>1</v>
      </c>
      <c r="F9" s="2">
        <v>2</v>
      </c>
      <c r="G9" s="2">
        <v>3</v>
      </c>
      <c r="H9" s="2">
        <v>4</v>
      </c>
      <c r="I9" s="1" t="s">
        <v>62</v>
      </c>
      <c r="K9" s="1" t="s">
        <v>615</v>
      </c>
    </row>
    <row r="10" spans="2:14" x14ac:dyDescent="0.3">
      <c r="B10" t="s">
        <v>634</v>
      </c>
      <c r="C10">
        <v>10</v>
      </c>
      <c r="D10">
        <v>0</v>
      </c>
      <c r="E10">
        <v>7.4512408288514975E-3</v>
      </c>
      <c r="F10">
        <v>1.62690507163432E-2</v>
      </c>
      <c r="G10">
        <v>3.1680389232206022E-2</v>
      </c>
      <c r="H10">
        <v>4.2994160681387235E-2</v>
      </c>
      <c r="K10">
        <v>8.0670882703495696E-4</v>
      </c>
      <c r="L10">
        <v>3.2350328687175573E-4</v>
      </c>
      <c r="M10">
        <v>1.347356575562419E-3</v>
      </c>
      <c r="N10">
        <v>6.144120585326927E-3</v>
      </c>
    </row>
    <row r="11" spans="2:14" x14ac:dyDescent="0.3">
      <c r="B11" t="s">
        <v>633</v>
      </c>
      <c r="C11">
        <v>9</v>
      </c>
      <c r="D11">
        <v>0</v>
      </c>
      <c r="E11">
        <v>4.2160352088774999E-2</v>
      </c>
      <c r="F11">
        <v>8.5416717301437739E-2</v>
      </c>
      <c r="G11">
        <v>0.14387836667087409</v>
      </c>
      <c r="H11">
        <v>0.17030813909522272</v>
      </c>
      <c r="K11">
        <v>1.0658353104936282E-3</v>
      </c>
      <c r="L11">
        <v>8.1842790723175667E-4</v>
      </c>
      <c r="M11">
        <v>2.7472657283990573E-3</v>
      </c>
      <c r="N11">
        <v>5.947175046446279E-3</v>
      </c>
    </row>
    <row r="12" spans="2:14" x14ac:dyDescent="0.3">
      <c r="B12" t="s">
        <v>638</v>
      </c>
      <c r="E12">
        <f>E10/(E11*E9)</f>
        <v>0.17673573534589518</v>
      </c>
      <c r="F12">
        <f t="shared" ref="F12:H12" si="0">F10/(F11*F9)</f>
        <v>9.5233411153751737E-2</v>
      </c>
      <c r="G12">
        <f t="shared" si="0"/>
        <v>7.3396230360504952E-2</v>
      </c>
      <c r="H12">
        <f t="shared" si="0"/>
        <v>6.3112310588615397E-2</v>
      </c>
    </row>
    <row r="13" spans="2:14" x14ac:dyDescent="0.3">
      <c r="B13" t="s">
        <v>625</v>
      </c>
      <c r="E13">
        <f>SLOPE(D10:F10,D9:F9)</f>
        <v>8.1345253581716001E-3</v>
      </c>
      <c r="F13">
        <f t="shared" ref="F13" si="1">SLOPE(E10:G10,E9:G9)</f>
        <v>1.2114574201677261E-2</v>
      </c>
      <c r="G13">
        <f>SLOPE(F10:H10,F9:H9)</f>
        <v>1.3362554982522017E-2</v>
      </c>
    </row>
    <row r="14" spans="2:14" x14ac:dyDescent="0.3">
      <c r="C14" t="s">
        <v>635</v>
      </c>
    </row>
    <row r="16" spans="2:14" x14ac:dyDescent="0.3">
      <c r="C16" t="s">
        <v>637</v>
      </c>
    </row>
    <row r="30" spans="11:15" x14ac:dyDescent="0.3">
      <c r="K30" t="s">
        <v>640</v>
      </c>
    </row>
    <row r="31" spans="11:15" x14ac:dyDescent="0.3">
      <c r="K31" t="s">
        <v>633</v>
      </c>
      <c r="L31">
        <f>E11</f>
        <v>4.2160352088774999E-2</v>
      </c>
      <c r="M31">
        <f>F11</f>
        <v>8.5416717301437739E-2</v>
      </c>
      <c r="N31">
        <f>G11</f>
        <v>0.14387836667087409</v>
      </c>
      <c r="O31">
        <f>H11</f>
        <v>0.17030813909522272</v>
      </c>
    </row>
    <row r="32" spans="11:15" x14ac:dyDescent="0.3">
      <c r="M32" t="s">
        <v>639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 1</vt:lpstr>
      <vt:lpstr>Sheet 1 (2)</vt:lpstr>
      <vt:lpstr>Sheet2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holliger</dc:creator>
  <cp:lastModifiedBy>Emil Laust Kristoffersen</cp:lastModifiedBy>
  <dcterms:created xsi:type="dcterms:W3CDTF">2019-09-17T09:33:51Z</dcterms:created>
  <dcterms:modified xsi:type="dcterms:W3CDTF">2021-11-26T12:30:47Z</dcterms:modified>
</cp:coreProperties>
</file>